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adia.ilic\AppData\Local\Microsoft\Windows\INetCache\Content.Outlook\W1SD9CQA\"/>
    </mc:Choice>
  </mc:AlternateContent>
  <xr:revisionPtr revIDLastSave="0" documentId="13_ncr:1_{EBFF2E24-87D2-40F9-A590-13C3C3CC6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i dio" sheetId="1" r:id="rId1"/>
    <sheet name="Prihodi i rashodi prema ekon.kl" sheetId="2" r:id="rId2"/>
    <sheet name="Prihodi i rashodi izvori" sheetId="3" r:id="rId3"/>
    <sheet name="Rahodi prema funkcijskoj klasif" sheetId="6" r:id="rId4"/>
    <sheet name="Račun financ.ekon.klas." sheetId="5" r:id="rId5"/>
    <sheet name="Posebni dio" sheetId="7" r:id="rId6"/>
  </sheets>
  <definedNames>
    <definedName name="_xlnm._FilterDatabase" localSheetId="5" hidden="1">'Posebni dio'!$A$1:$A$214</definedName>
    <definedName name="_xlnm.Print_Area" localSheetId="5">'Posebni dio'!$A$1:$H$214</definedName>
    <definedName name="_xlnm.Print_Area" localSheetId="1">'Prihodi i rashodi prema ekon.kl'!$A$1:$H$96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3" l="1"/>
  <c r="H165" i="3"/>
  <c r="H166" i="3"/>
  <c r="H167" i="3"/>
  <c r="H168" i="3"/>
  <c r="H169" i="3"/>
  <c r="H170" i="3"/>
  <c r="H171" i="3"/>
  <c r="H173" i="3"/>
  <c r="H174" i="3"/>
  <c r="H175" i="3"/>
  <c r="G150" i="3"/>
  <c r="G151" i="3"/>
  <c r="H151" i="3"/>
  <c r="G152" i="3"/>
  <c r="H152" i="3"/>
  <c r="G153" i="3"/>
  <c r="H153" i="3"/>
  <c r="G154" i="3"/>
  <c r="H154" i="3"/>
  <c r="G155" i="3"/>
  <c r="H155" i="3"/>
  <c r="G156" i="3"/>
  <c r="H156" i="3"/>
  <c r="G157" i="3"/>
  <c r="H157" i="3"/>
  <c r="H158" i="3"/>
  <c r="G159" i="3"/>
  <c r="H159" i="3"/>
  <c r="G160" i="3"/>
  <c r="H160" i="3"/>
  <c r="H161" i="3"/>
  <c r="G162" i="3"/>
  <c r="H162" i="3"/>
  <c r="G163" i="3"/>
  <c r="H163" i="3"/>
  <c r="G164" i="3"/>
  <c r="H164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32" i="3"/>
  <c r="H34" i="3"/>
  <c r="H36" i="3"/>
  <c r="H38" i="3"/>
  <c r="H30" i="1"/>
  <c r="F9" i="6"/>
  <c r="F8" i="6" s="1"/>
  <c r="F7" i="3"/>
  <c r="G111" i="3"/>
  <c r="H111" i="3"/>
  <c r="G112" i="3"/>
  <c r="H112" i="3"/>
  <c r="G113" i="3"/>
  <c r="H113" i="3"/>
  <c r="G114" i="3"/>
  <c r="H114" i="3"/>
  <c r="G115" i="3"/>
  <c r="H115" i="3"/>
  <c r="G116" i="3"/>
  <c r="H116" i="3"/>
  <c r="G117" i="3"/>
  <c r="H117" i="3"/>
  <c r="G118" i="3"/>
  <c r="H118" i="3"/>
  <c r="G119" i="3"/>
  <c r="H119" i="3"/>
  <c r="G120" i="3"/>
  <c r="H120" i="3"/>
  <c r="G121" i="3"/>
  <c r="H121" i="3"/>
  <c r="G122" i="3"/>
  <c r="H122" i="3"/>
  <c r="G123" i="3"/>
  <c r="H123" i="3"/>
  <c r="G124" i="3"/>
  <c r="H124" i="3"/>
  <c r="G125" i="3"/>
  <c r="H125" i="3"/>
  <c r="G126" i="3"/>
  <c r="H126" i="3"/>
  <c r="G127" i="3"/>
  <c r="H127" i="3"/>
  <c r="F108" i="3"/>
  <c r="F33" i="3"/>
  <c r="H33" i="3" s="1"/>
  <c r="F158" i="3"/>
  <c r="F161" i="3"/>
  <c r="F35" i="3"/>
  <c r="F48" i="3"/>
  <c r="D164" i="3"/>
  <c r="D99" i="3"/>
  <c r="D52" i="3"/>
  <c r="D70" i="2"/>
  <c r="D45" i="2"/>
  <c r="G5" i="7"/>
  <c r="G6" i="7"/>
  <c r="F7" i="2"/>
  <c r="F70" i="2"/>
  <c r="E18" i="2"/>
  <c r="E161" i="3"/>
  <c r="E158" i="3"/>
  <c r="E108" i="3"/>
  <c r="E33" i="3"/>
  <c r="E35" i="3"/>
  <c r="H23" i="7" l="1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7" i="7"/>
  <c r="H148" i="7"/>
  <c r="H149" i="7"/>
  <c r="H151" i="7"/>
  <c r="H152" i="7"/>
  <c r="H153" i="7"/>
  <c r="H154" i="7"/>
  <c r="H156" i="7"/>
  <c r="H157" i="7"/>
  <c r="H158" i="7"/>
  <c r="H159" i="7"/>
  <c r="H160" i="7"/>
  <c r="H164" i="7"/>
  <c r="H165" i="7"/>
  <c r="H166" i="7"/>
  <c r="H167" i="7"/>
  <c r="H168" i="7"/>
  <c r="H170" i="7"/>
  <c r="H171" i="7"/>
  <c r="H172" i="7"/>
  <c r="H174" i="7"/>
  <c r="H176" i="7"/>
  <c r="H177" i="7"/>
  <c r="H178" i="7"/>
  <c r="H179" i="7"/>
  <c r="H180" i="7"/>
  <c r="H181" i="7"/>
  <c r="H182" i="7"/>
  <c r="H186" i="7"/>
  <c r="H187" i="7"/>
  <c r="H188" i="7"/>
  <c r="H191" i="7"/>
  <c r="H193" i="7"/>
  <c r="H194" i="7"/>
  <c r="H195" i="7"/>
  <c r="H196" i="7"/>
  <c r="H200" i="7"/>
  <c r="H202" i="7"/>
  <c r="H203" i="7"/>
  <c r="H204" i="7"/>
  <c r="H206" i="7"/>
  <c r="H207" i="7"/>
  <c r="H208" i="7"/>
  <c r="H210" i="7"/>
  <c r="H212" i="7"/>
  <c r="H213" i="7"/>
  <c r="H214" i="7"/>
  <c r="H6" i="7"/>
  <c r="H7" i="7"/>
  <c r="H8" i="7"/>
  <c r="H10" i="7"/>
  <c r="H11" i="7"/>
  <c r="H13" i="7"/>
  <c r="H14" i="7"/>
  <c r="H16" i="7"/>
  <c r="H17" i="7"/>
  <c r="G198" i="7"/>
  <c r="G199" i="7"/>
  <c r="H199" i="7" s="1"/>
  <c r="G203" i="7"/>
  <c r="G209" i="7"/>
  <c r="G169" i="7"/>
  <c r="G163" i="7" s="1"/>
  <c r="G164" i="7"/>
  <c r="G184" i="7"/>
  <c r="G161" i="7"/>
  <c r="G93" i="7"/>
  <c r="G87" i="7"/>
  <c r="G49" i="7"/>
  <c r="G7" i="7"/>
  <c r="F194" i="7"/>
  <c r="F184" i="7"/>
  <c r="F169" i="7"/>
  <c r="F163" i="7" s="1"/>
  <c r="H163" i="7" s="1"/>
  <c r="F164" i="7"/>
  <c r="F146" i="7"/>
  <c r="H146" i="7" s="1"/>
  <c r="F161" i="7"/>
  <c r="G194" i="7"/>
  <c r="G190" i="7"/>
  <c r="G146" i="7"/>
  <c r="G145" i="7" s="1"/>
  <c r="F6" i="7"/>
  <c r="F209" i="7"/>
  <c r="H209" i="7" s="1"/>
  <c r="F199" i="7"/>
  <c r="F203" i="7"/>
  <c r="F87" i="7"/>
  <c r="F49" i="7"/>
  <c r="F48" i="7" s="1"/>
  <c r="F43" i="7"/>
  <c r="G206" i="7"/>
  <c r="G142" i="7"/>
  <c r="F164" i="3"/>
  <c r="G101" i="3"/>
  <c r="F37" i="3"/>
  <c r="F27" i="3"/>
  <c r="F10" i="3"/>
  <c r="F99" i="3"/>
  <c r="G78" i="7"/>
  <c r="G69" i="7"/>
  <c r="G55" i="7"/>
  <c r="F52" i="3"/>
  <c r="F91" i="2"/>
  <c r="F90" i="2" s="1"/>
  <c r="F89" i="2" s="1"/>
  <c r="H88" i="2"/>
  <c r="F87" i="2"/>
  <c r="F82" i="2"/>
  <c r="F81" i="2" s="1"/>
  <c r="F73" i="2"/>
  <c r="H71" i="2"/>
  <c r="F60" i="2"/>
  <c r="F53" i="2"/>
  <c r="F48" i="2"/>
  <c r="F45" i="2"/>
  <c r="F43" i="2"/>
  <c r="F39" i="2"/>
  <c r="G10" i="2"/>
  <c r="G25" i="2"/>
  <c r="G30" i="2"/>
  <c r="F29" i="2"/>
  <c r="F26" i="2"/>
  <c r="F23" i="2"/>
  <c r="F20" i="2"/>
  <c r="F17" i="2"/>
  <c r="H12" i="2"/>
  <c r="G15" i="2"/>
  <c r="F14" i="2"/>
  <c r="E11" i="2"/>
  <c r="E9" i="2"/>
  <c r="E26" i="2"/>
  <c r="E20" i="2"/>
  <c r="E23" i="2"/>
  <c r="F9" i="2"/>
  <c r="F11" i="2"/>
  <c r="H20" i="1"/>
  <c r="H17" i="1"/>
  <c r="E91" i="2"/>
  <c r="E90" i="2" s="1"/>
  <c r="E89" i="2" s="1"/>
  <c r="E87" i="2"/>
  <c r="E86" i="2" s="1"/>
  <c r="E82" i="2"/>
  <c r="E81" i="2" s="1"/>
  <c r="E73" i="2"/>
  <c r="E70" i="2"/>
  <c r="E60" i="2"/>
  <c r="E53" i="2"/>
  <c r="E48" i="2"/>
  <c r="E39" i="2"/>
  <c r="H169" i="7" l="1"/>
  <c r="H21" i="1"/>
  <c r="F38" i="2"/>
  <c r="H87" i="2"/>
  <c r="H70" i="2"/>
  <c r="E8" i="2"/>
  <c r="H11" i="2"/>
  <c r="F145" i="7"/>
  <c r="H145" i="7" s="1"/>
  <c r="G189" i="7"/>
  <c r="G205" i="7"/>
  <c r="F8" i="2"/>
  <c r="F86" i="2"/>
  <c r="H86" i="2" s="1"/>
  <c r="F47" i="2"/>
  <c r="E47" i="2"/>
  <c r="F37" i="2" l="1"/>
  <c r="F36" i="2" s="1"/>
  <c r="E37" i="3" l="1"/>
  <c r="H37" i="3" s="1"/>
  <c r="E27" i="3"/>
  <c r="E21" i="3"/>
  <c r="E16" i="3"/>
  <c r="F78" i="7" l="1"/>
  <c r="G64" i="7"/>
  <c r="F69" i="7"/>
  <c r="F64" i="7"/>
  <c r="G59" i="7"/>
  <c r="F59" i="7"/>
  <c r="F55" i="7"/>
  <c r="G48" i="7"/>
  <c r="G43" i="7"/>
  <c r="G38" i="7"/>
  <c r="F38" i="7"/>
  <c r="F27" i="7"/>
  <c r="G27" i="7"/>
  <c r="F22" i="7"/>
  <c r="F21" i="7" s="1"/>
  <c r="F206" i="7"/>
  <c r="F190" i="7"/>
  <c r="H190" i="7" s="1"/>
  <c r="G187" i="7"/>
  <c r="G186" i="7" s="1"/>
  <c r="F187" i="7"/>
  <c r="F186" i="7" s="1"/>
  <c r="F142" i="7"/>
  <c r="G131" i="7"/>
  <c r="F131" i="7"/>
  <c r="F99" i="7"/>
  <c r="D39" i="2"/>
  <c r="E45" i="2"/>
  <c r="E43" i="2"/>
  <c r="E52" i="3"/>
  <c r="E99" i="3"/>
  <c r="E105" i="3"/>
  <c r="E175" i="3"/>
  <c r="E173" i="3" s="1"/>
  <c r="E38" i="2" l="1"/>
  <c r="E37" i="2" s="1"/>
  <c r="E51" i="3"/>
  <c r="F205" i="7"/>
  <c r="H205" i="7" s="1"/>
  <c r="E14" i="2"/>
  <c r="E17" i="2"/>
  <c r="E33" i="2"/>
  <c r="E32" i="2" s="1"/>
  <c r="E29" i="2"/>
  <c r="G20" i="1" l="1"/>
  <c r="J20" i="1" s="1"/>
  <c r="F82" i="7"/>
  <c r="F74" i="7"/>
  <c r="F73" i="7" s="1"/>
  <c r="D7" i="6"/>
  <c r="D6" i="6" s="1"/>
  <c r="D175" i="3"/>
  <c r="D173" i="3" s="1"/>
  <c r="D150" i="3"/>
  <c r="D149" i="3" s="1"/>
  <c r="D129" i="3"/>
  <c r="D108" i="3"/>
  <c r="D105" i="3"/>
  <c r="D41" i="3"/>
  <c r="D40" i="3" s="1"/>
  <c r="D31" i="3"/>
  <c r="D30" i="3" s="1"/>
  <c r="D24" i="3"/>
  <c r="D21" i="3"/>
  <c r="D16" i="3"/>
  <c r="D10" i="3"/>
  <c r="D9" i="3" s="1"/>
  <c r="D6" i="3"/>
  <c r="D5" i="3" s="1"/>
  <c r="D91" i="2"/>
  <c r="D90" i="2" s="1"/>
  <c r="D89" i="2" s="1"/>
  <c r="D82" i="2"/>
  <c r="D81" i="2" s="1"/>
  <c r="D73" i="2"/>
  <c r="D60" i="2"/>
  <c r="D47" i="2" s="1"/>
  <c r="D37" i="2" s="1"/>
  <c r="D36" i="2" s="1"/>
  <c r="D53" i="2"/>
  <c r="D48" i="2"/>
  <c r="D43" i="2"/>
  <c r="D31" i="2"/>
  <c r="D29" i="2"/>
  <c r="D26" i="2"/>
  <c r="D23" i="2"/>
  <c r="D20" i="2"/>
  <c r="D19" i="2" s="1"/>
  <c r="D17" i="2"/>
  <c r="D16" i="2"/>
  <c r="D14" i="2"/>
  <c r="D13" i="2" s="1"/>
  <c r="D9" i="2"/>
  <c r="D47" i="3" l="1"/>
  <c r="D46" i="3" s="1"/>
  <c r="F198" i="7"/>
  <c r="H198" i="7" s="1"/>
  <c r="D8" i="2"/>
  <c r="G8" i="2" s="1"/>
  <c r="G9" i="2"/>
  <c r="D28" i="2"/>
  <c r="G29" i="2"/>
  <c r="D104" i="3"/>
  <c r="D22" i="2"/>
  <c r="D20" i="3"/>
  <c r="D38" i="2"/>
  <c r="D51" i="3"/>
  <c r="D4" i="3"/>
  <c r="F7" i="6"/>
  <c r="E7" i="6"/>
  <c r="E6" i="6" s="1"/>
  <c r="G91" i="2"/>
  <c r="I18" i="1"/>
  <c r="H53" i="2"/>
  <c r="G39" i="2"/>
  <c r="H29" i="2"/>
  <c r="G23" i="2"/>
  <c r="F16" i="3"/>
  <c r="G139" i="7"/>
  <c r="G138" i="7" s="1"/>
  <c r="G86" i="7"/>
  <c r="G42" i="7"/>
  <c r="G41" i="7" s="1"/>
  <c r="F37" i="7"/>
  <c r="F36" i="7" s="1"/>
  <c r="F31" i="7"/>
  <c r="F30" i="7" s="1"/>
  <c r="E47" i="3"/>
  <c r="E24" i="3"/>
  <c r="E20" i="3" s="1"/>
  <c r="E6" i="3"/>
  <c r="E5" i="3" s="1"/>
  <c r="E28" i="2"/>
  <c r="E19" i="2"/>
  <c r="E16" i="2"/>
  <c r="E13" i="2"/>
  <c r="H81" i="2"/>
  <c r="H73" i="2"/>
  <c r="H45" i="2"/>
  <c r="H39" i="2"/>
  <c r="G17" i="1"/>
  <c r="G21" i="1" s="1"/>
  <c r="G213" i="7"/>
  <c r="G212" i="7" s="1"/>
  <c r="F213" i="7"/>
  <c r="G74" i="7"/>
  <c r="G73" i="7" s="1"/>
  <c r="G31" i="7"/>
  <c r="F139" i="7"/>
  <c r="F138" i="7" s="1"/>
  <c r="F86" i="7"/>
  <c r="F85" i="7" s="1"/>
  <c r="F72" i="7"/>
  <c r="F58" i="7"/>
  <c r="F57" i="7" s="1"/>
  <c r="F26" i="7"/>
  <c r="G22" i="7"/>
  <c r="H22" i="7" s="1"/>
  <c r="G21" i="7"/>
  <c r="G19" i="7" s="1"/>
  <c r="G99" i="7"/>
  <c r="G127" i="7"/>
  <c r="G133" i="7"/>
  <c r="F133" i="7"/>
  <c r="F127" i="7"/>
  <c r="F93" i="7"/>
  <c r="F20" i="7"/>
  <c r="F19" i="7" s="1"/>
  <c r="G82" i="7"/>
  <c r="G81" i="7" s="1"/>
  <c r="F81" i="7"/>
  <c r="F80" i="7" s="1"/>
  <c r="G30" i="7"/>
  <c r="H40" i="2"/>
  <c r="H41" i="2"/>
  <c r="H42" i="2"/>
  <c r="H44" i="2"/>
  <c r="H46" i="2"/>
  <c r="H48" i="2"/>
  <c r="H49" i="2"/>
  <c r="H50" i="2"/>
  <c r="H51" i="2"/>
  <c r="H52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4" i="2"/>
  <c r="H75" i="2"/>
  <c r="H76" i="2"/>
  <c r="H77" i="2"/>
  <c r="H78" i="2"/>
  <c r="H79" i="2"/>
  <c r="H80" i="2"/>
  <c r="H83" i="2"/>
  <c r="H84" i="2"/>
  <c r="H85" i="2"/>
  <c r="H92" i="2"/>
  <c r="H93" i="2"/>
  <c r="H94" i="2"/>
  <c r="H95" i="2"/>
  <c r="H96" i="2"/>
  <c r="G40" i="2"/>
  <c r="G41" i="2"/>
  <c r="G42" i="2"/>
  <c r="G44" i="2"/>
  <c r="G46" i="2"/>
  <c r="G48" i="2"/>
  <c r="G49" i="2"/>
  <c r="G50" i="2"/>
  <c r="G51" i="2"/>
  <c r="G52" i="2"/>
  <c r="G53" i="2"/>
  <c r="G54" i="2"/>
  <c r="G55" i="2"/>
  <c r="G56" i="2"/>
  <c r="G57" i="2"/>
  <c r="G58" i="2"/>
  <c r="G60" i="2"/>
  <c r="G61" i="2"/>
  <c r="G62" i="2"/>
  <c r="G63" i="2"/>
  <c r="G64" i="2"/>
  <c r="G65" i="2"/>
  <c r="G66" i="2"/>
  <c r="G67" i="2"/>
  <c r="G68" i="2"/>
  <c r="G69" i="2"/>
  <c r="G73" i="2"/>
  <c r="G74" i="2"/>
  <c r="G75" i="2"/>
  <c r="G76" i="2"/>
  <c r="G77" i="2"/>
  <c r="G78" i="2"/>
  <c r="G80" i="2"/>
  <c r="G83" i="2"/>
  <c r="G92" i="2"/>
  <c r="G95" i="2"/>
  <c r="H10" i="2"/>
  <c r="H15" i="2"/>
  <c r="H18" i="2"/>
  <c r="H21" i="2"/>
  <c r="H24" i="2"/>
  <c r="H25" i="2"/>
  <c r="H27" i="2"/>
  <c r="H30" i="2"/>
  <c r="G18" i="2"/>
  <c r="G21" i="2"/>
  <c r="G24" i="2"/>
  <c r="G27" i="2"/>
  <c r="E22" i="2"/>
  <c r="H109" i="3"/>
  <c r="H110" i="3"/>
  <c r="G109" i="3"/>
  <c r="G110" i="3"/>
  <c r="H130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H176" i="3"/>
  <c r="H100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100" i="3"/>
  <c r="G53" i="3"/>
  <c r="G54" i="3"/>
  <c r="G55" i="3"/>
  <c r="G57" i="3"/>
  <c r="H22" i="3"/>
  <c r="G22" i="3"/>
  <c r="H14" i="3"/>
  <c r="H17" i="3"/>
  <c r="H7" i="3"/>
  <c r="H11" i="3"/>
  <c r="H12" i="3"/>
  <c r="H13" i="3"/>
  <c r="G7" i="3"/>
  <c r="G11" i="3"/>
  <c r="G12" i="3"/>
  <c r="G13" i="3"/>
  <c r="G108" i="3"/>
  <c r="F129" i="3"/>
  <c r="E10" i="3"/>
  <c r="E9" i="3" s="1"/>
  <c r="E164" i="3"/>
  <c r="F150" i="3"/>
  <c r="F149" i="3" s="1"/>
  <c r="E150" i="3"/>
  <c r="E149" i="3" s="1"/>
  <c r="E129" i="3"/>
  <c r="H27" i="3"/>
  <c r="G99" i="3"/>
  <c r="F31" i="3"/>
  <c r="F30" i="3" s="1"/>
  <c r="F41" i="3"/>
  <c r="F40" i="3" s="1"/>
  <c r="F21" i="3"/>
  <c r="F6" i="3"/>
  <c r="F5" i="3" s="1"/>
  <c r="F175" i="3"/>
  <c r="F173" i="3" s="1"/>
  <c r="F47" i="3"/>
  <c r="F46" i="3" s="1"/>
  <c r="H49" i="3"/>
  <c r="E41" i="3"/>
  <c r="E40" i="3" s="1"/>
  <c r="E31" i="3"/>
  <c r="E30" i="3" s="1"/>
  <c r="G45" i="2"/>
  <c r="G43" i="2"/>
  <c r="G26" i="2"/>
  <c r="F19" i="2"/>
  <c r="H43" i="2"/>
  <c r="H26" i="2"/>
  <c r="H17" i="2"/>
  <c r="G82" i="2"/>
  <c r="G8" i="6"/>
  <c r="H8" i="6"/>
  <c r="H9" i="6"/>
  <c r="F13" i="2"/>
  <c r="H9" i="2"/>
  <c r="H8" i="2"/>
  <c r="G14" i="2"/>
  <c r="G25" i="3"/>
  <c r="H25" i="3"/>
  <c r="F31" i="2"/>
  <c r="E31" i="2"/>
  <c r="F24" i="3"/>
  <c r="G24" i="3" s="1"/>
  <c r="F17" i="1"/>
  <c r="F21" i="1" s="1"/>
  <c r="F20" i="1"/>
  <c r="D6" i="5"/>
  <c r="D5" i="5" s="1"/>
  <c r="F5" i="5"/>
  <c r="E5" i="5"/>
  <c r="H144" i="3"/>
  <c r="H139" i="3"/>
  <c r="H138" i="3"/>
  <c r="H137" i="3"/>
  <c r="H134" i="3"/>
  <c r="H135" i="3"/>
  <c r="H132" i="3"/>
  <c r="H133" i="3"/>
  <c r="H136" i="3"/>
  <c r="H140" i="3"/>
  <c r="H141" i="3"/>
  <c r="H145" i="3"/>
  <c r="H146" i="3"/>
  <c r="H147" i="3"/>
  <c r="H106" i="3"/>
  <c r="G106" i="3"/>
  <c r="H43" i="3"/>
  <c r="F105" i="3"/>
  <c r="J18" i="1"/>
  <c r="J19" i="1"/>
  <c r="I19" i="1"/>
  <c r="J15" i="1"/>
  <c r="I15" i="1"/>
  <c r="E8" i="5"/>
  <c r="D9" i="5"/>
  <c r="D8" i="5" s="1"/>
  <c r="F8" i="5"/>
  <c r="H30" i="3" l="1"/>
  <c r="H40" i="3"/>
  <c r="G149" i="3"/>
  <c r="E7" i="2"/>
  <c r="D7" i="2"/>
  <c r="D6" i="2" s="1"/>
  <c r="E4" i="3"/>
  <c r="E104" i="3"/>
  <c r="G21" i="3"/>
  <c r="F20" i="3"/>
  <c r="G20" i="3" s="1"/>
  <c r="D45" i="3"/>
  <c r="H16" i="3"/>
  <c r="F9" i="3"/>
  <c r="F92" i="7"/>
  <c r="G92" i="7"/>
  <c r="G91" i="7" s="1"/>
  <c r="E6" i="2"/>
  <c r="F25" i="7"/>
  <c r="F29" i="7"/>
  <c r="H19" i="7"/>
  <c r="G26" i="7"/>
  <c r="G105" i="3"/>
  <c r="F104" i="3"/>
  <c r="H105" i="3"/>
  <c r="F189" i="7"/>
  <c r="H189" i="7" s="1"/>
  <c r="F51" i="3"/>
  <c r="H24" i="3"/>
  <c r="H10" i="3"/>
  <c r="H13" i="2"/>
  <c r="E46" i="3"/>
  <c r="H47" i="3"/>
  <c r="G5" i="3"/>
  <c r="H5" i="3"/>
  <c r="G48" i="3"/>
  <c r="G89" i="2"/>
  <c r="G90" i="2"/>
  <c r="F6" i="6"/>
  <c r="H6" i="6" s="1"/>
  <c r="H7" i="6"/>
  <c r="G7" i="6"/>
  <c r="G6" i="3"/>
  <c r="H6" i="3"/>
  <c r="I17" i="1"/>
  <c r="H91" i="2"/>
  <c r="H48" i="3"/>
  <c r="G10" i="3"/>
  <c r="G38" i="2"/>
  <c r="F30" i="1"/>
  <c r="H20" i="2"/>
  <c r="H38" i="2"/>
  <c r="G58" i="7"/>
  <c r="G57" i="7" s="1"/>
  <c r="G47" i="2"/>
  <c r="H23" i="2"/>
  <c r="F22" i="2"/>
  <c r="G22" i="2" s="1"/>
  <c r="G81" i="2"/>
  <c r="G52" i="3"/>
  <c r="H82" i="2"/>
  <c r="H14" i="2"/>
  <c r="G17" i="2"/>
  <c r="F63" i="7"/>
  <c r="F62" i="7" s="1"/>
  <c r="G63" i="7"/>
  <c r="G62" i="7" s="1"/>
  <c r="G37" i="7"/>
  <c r="G85" i="7"/>
  <c r="H21" i="7"/>
  <c r="G20" i="7"/>
  <c r="H20" i="7" s="1"/>
  <c r="G19" i="2"/>
  <c r="H19" i="2"/>
  <c r="G40" i="3"/>
  <c r="H90" i="2"/>
  <c r="G46" i="3"/>
  <c r="G72" i="7"/>
  <c r="G13" i="2"/>
  <c r="F16" i="2"/>
  <c r="F47" i="7"/>
  <c r="G47" i="7"/>
  <c r="F28" i="2"/>
  <c r="H52" i="3"/>
  <c r="J17" i="1"/>
  <c r="H108" i="3"/>
  <c r="G129" i="3"/>
  <c r="H41" i="3"/>
  <c r="H21" i="3"/>
  <c r="G80" i="7"/>
  <c r="F42" i="7"/>
  <c r="F41" i="7" s="1"/>
  <c r="F212" i="7"/>
  <c r="G20" i="2"/>
  <c r="G29" i="7"/>
  <c r="G47" i="3"/>
  <c r="F45" i="3" l="1"/>
  <c r="F4" i="3"/>
  <c r="G4" i="3" s="1"/>
  <c r="G90" i="7"/>
  <c r="F91" i="7"/>
  <c r="F90" i="7" s="1"/>
  <c r="F24" i="7"/>
  <c r="G24" i="7"/>
  <c r="H28" i="2"/>
  <c r="G28" i="2"/>
  <c r="H46" i="3"/>
  <c r="E45" i="3"/>
  <c r="G25" i="7"/>
  <c r="G7" i="2"/>
  <c r="G37" i="2"/>
  <c r="H51" i="3"/>
  <c r="G51" i="3"/>
  <c r="H20" i="3"/>
  <c r="H149" i="3"/>
  <c r="G104" i="3"/>
  <c r="H104" i="3"/>
  <c r="H9" i="3"/>
  <c r="G9" i="3"/>
  <c r="H89" i="2"/>
  <c r="I20" i="1"/>
  <c r="I21" i="1"/>
  <c r="H22" i="2"/>
  <c r="G36" i="2"/>
  <c r="G36" i="7"/>
  <c r="H47" i="2"/>
  <c r="G16" i="2"/>
  <c r="H16" i="2"/>
  <c r="H45" i="3" l="1"/>
  <c r="H91" i="7"/>
  <c r="H90" i="7"/>
  <c r="F5" i="7"/>
  <c r="F6" i="2"/>
  <c r="H6" i="2" s="1"/>
  <c r="H7" i="2"/>
  <c r="G45" i="3"/>
  <c r="H4" i="3"/>
  <c r="J21" i="1"/>
  <c r="E36" i="2"/>
  <c r="H36" i="2" s="1"/>
  <c r="H37" i="2"/>
  <c r="H5" i="7" l="1"/>
  <c r="G6" i="2"/>
</calcChain>
</file>

<file path=xl/sharedStrings.xml><?xml version="1.0" encoding="utf-8"?>
<sst xmlns="http://schemas.openxmlformats.org/spreadsheetml/2006/main" count="744" uniqueCount="292">
  <si>
    <t>I. OPĆI DIO</t>
  </si>
  <si>
    <t>PRIHODI POSLOVANJA</t>
  </si>
  <si>
    <t>RASHODI ZA NABAVU NEFINANCIJSKE IMOVINE</t>
  </si>
  <si>
    <t>RAZLIKA - VIŠAK / MANJAK</t>
  </si>
  <si>
    <t>IZDACI ZA FINANCIJSKU IMOVINU I OTPLATE ZAJMOVA</t>
  </si>
  <si>
    <t>INDEKS</t>
  </si>
  <si>
    <t>5=4/2*100</t>
  </si>
  <si>
    <t>6=4/3*100</t>
  </si>
  <si>
    <t>Prihodi od upravnih i administrativnih pristojbi, pristojbi po posebnim propisima i naknada</t>
  </si>
  <si>
    <t>Prihodi po posebnim propisima</t>
  </si>
  <si>
    <t>RASHODI POSLOVANJA</t>
  </si>
  <si>
    <t>Rashodi za zaposlene</t>
  </si>
  <si>
    <t>3111</t>
  </si>
  <si>
    <t>Plaće za redovan rad</t>
  </si>
  <si>
    <t>Plaće u naravi</t>
  </si>
  <si>
    <t>Ostali rashodi za zaposlene</t>
  </si>
  <si>
    <t>3121</t>
  </si>
  <si>
    <t>3132</t>
  </si>
  <si>
    <t>Doprinosi za obvezno zdravstveno osiguranje</t>
  </si>
  <si>
    <t>Materijalni rashodi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</si>
  <si>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</si>
  <si>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</si>
  <si>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</si>
  <si>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</si>
  <si>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</si>
  <si>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</si>
  <si>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</si>
  <si>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</si>
  <si>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</si>
  <si>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</si>
  <si>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Materijal i dijelovi za tekuće i investicijsko održavanje</t>
  </si>
  <si>
    <t>3225</t>
  </si>
  <si>
    <t>Sitni inventar i auto gume</t>
  </si>
  <si>
    <t>Službena, radna i zaštitna odjeća i obuća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</si>
  <si>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</si>
  <si>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</si>
  <si>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</si>
  <si>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</si>
  <si>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</si>
  <si>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</si>
  <si>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</si>
  <si>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</si>
  <si>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</si>
  <si>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</si>
  <si>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Zdravstvene i veterinarske usluge</t>
  </si>
  <si>
    <t>3237</t>
  </si>
  <si>
    <t>Intelektualne i osobne usluge</t>
  </si>
  <si>
    <t>Računalne usluge</t>
  </si>
  <si>
    <t>3239</t>
  </si>
  <si>
    <t>Ostale usluge</t>
  </si>
  <si>
    <t>Ostali nespomenuti rashodi poslovanja</t>
  </si>
  <si>
    <t>3291</t>
  </si>
  <si>
    <t>Naknade za rad predstavničkih i izvršnih tijela, povjerenstava i sl.</t>
  </si>
  <si>
    <t>3292</t>
  </si>
  <si>
    <t>Premije osiguranja</t>
  </si>
  <si>
    <t>3293</t>
  </si>
  <si>
    <t>Reprezentacija</t>
  </si>
  <si>
    <t>3294</t>
  </si>
  <si>
    <t>Članarine i norme</t>
  </si>
  <si>
    <t>Pristojbe i naknade</t>
  </si>
  <si>
    <t>Troškovi sudskih postupaka</t>
  </si>
  <si>
    <t>3299</t>
  </si>
  <si>
    <t>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</si>
  <si>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</si>
  <si>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</si>
  <si>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</si>
  <si>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</si>
  <si>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</si>
  <si>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</si>
  <si>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Rashodi za nabavu proizvedene dugotrajne imovine</t>
  </si>
  <si>
    <t>4221</t>
  </si>
  <si>
    <t>Uredska oprema i namještaj</t>
  </si>
  <si>
    <t>4222</t>
  </si>
  <si>
    <t>Komunikacijska oprema</t>
  </si>
  <si>
    <t>Oprema za održavanje i zaštitu</t>
  </si>
  <si>
    <t>Instrumenti, uređaji i strojevi</t>
  </si>
  <si>
    <t>Prihodi od prodaje proizvoda i robe te pruženih usluga i prihodi od donacija</t>
  </si>
  <si>
    <t>Prihodi iz nadležnog proračuna i od HZZO-a temeljem ugovornih obveza</t>
  </si>
  <si>
    <t>Plaće za posebne uvjete rada</t>
  </si>
  <si>
    <t>3214</t>
  </si>
  <si>
    <t>Ostale naknade troškova zaposlenima</t>
  </si>
  <si>
    <t>3222</t>
  </si>
  <si>
    <t>Materijal i sirovine</t>
  </si>
  <si>
    <t>4124</t>
  </si>
  <si>
    <t>Ostala prava</t>
  </si>
  <si>
    <t>4521</t>
  </si>
  <si>
    <t>Dodatna ulaganja na postrojenjima i opremi</t>
  </si>
  <si>
    <t>OPĆI PRIHODI I PRIMICI</t>
  </si>
  <si>
    <t>Opći prihodi i primici</t>
  </si>
  <si>
    <t>PRIHODI OD PRODAJE ILI ZAMJENE NEFINANCIJSKE IMOVINE I NAKNADE S NASLOVA OSIGURANJA</t>
  </si>
  <si>
    <t xml:space="preserve">UKUPNO PRIHODI </t>
  </si>
  <si>
    <t>PRIHODI ZA POSEBNE NAMJENE-HZZO</t>
  </si>
  <si>
    <t>4.A.</t>
  </si>
  <si>
    <t>PRIHODI ZA POSEBNE NAMJENE- OSTALO (USTANOVE U ZDRAVSTVU)</t>
  </si>
  <si>
    <t>Prihodi za posebne namjene - ostalo (ustanove u zdravstvu)</t>
  </si>
  <si>
    <t>4.I.</t>
  </si>
  <si>
    <t>PRIHODI ZA POSEBNE NAMJENE- HZZO</t>
  </si>
  <si>
    <t>VLASTITI PRIHODI</t>
  </si>
  <si>
    <t>3.1.</t>
  </si>
  <si>
    <t>Vlastiti prihodi - ustanove u zdravstvu</t>
  </si>
  <si>
    <t>7.2.</t>
  </si>
  <si>
    <t>UKUPNO RASHODI</t>
  </si>
  <si>
    <t>Medicinska i laboratorijska oprema</t>
  </si>
  <si>
    <t>3.5.</t>
  </si>
  <si>
    <t>4224</t>
  </si>
  <si>
    <t>4225</t>
  </si>
  <si>
    <t>3112</t>
  </si>
  <si>
    <t>3113</t>
  </si>
  <si>
    <t>3114</t>
  </si>
  <si>
    <t>3236</t>
  </si>
  <si>
    <t>3238</t>
  </si>
  <si>
    <t>Plaće za prekovremeni rad</t>
  </si>
  <si>
    <t>1002</t>
  </si>
  <si>
    <t>KAPITALNA ULAGANJA U ZDRAVSTVU</t>
  </si>
  <si>
    <t>K100001</t>
  </si>
  <si>
    <t>IZGRADNJA I OPREMANJE ZDRAVSTVENIH USTANOVA</t>
  </si>
  <si>
    <t>1017</t>
  </si>
  <si>
    <t>JAVNOZDRAVSTVENI PRIORITETI I PREVENCIJA BOLESTI</t>
  </si>
  <si>
    <t>A100001</t>
  </si>
  <si>
    <t>DDD MJERE - PROMICANJE I INFORMIRANJE</t>
  </si>
  <si>
    <t>A100002</t>
  </si>
  <si>
    <t>PROGRAM ZAŠTITE MENTALNOG ZDRAVLJA</t>
  </si>
  <si>
    <t>A100003</t>
  </si>
  <si>
    <t>PROGRAM PREVENCIJE PUŠENJA</t>
  </si>
  <si>
    <t>A100004</t>
  </si>
  <si>
    <t>PROMICANJE TJELESNE AKTIVNOSTI I PREVENCIJE PRETILOSTI</t>
  </si>
  <si>
    <t>A100006</t>
  </si>
  <si>
    <t>PROGRAM PREVENCIJE SPOLNO PRENOSIVIH BOLESTI U OSNOVNIM I SREDNJIM ŠKOLAMA</t>
  </si>
  <si>
    <t>A100007</t>
  </si>
  <si>
    <t>MJERENJE KONCENTRACIJE PELUDI AMBROZIJE U ZRAKU</t>
  </si>
  <si>
    <t>A100008</t>
  </si>
  <si>
    <t>PROGRAM IZVANBOLNIČKOG LIJEČENJA OVISNOSTI</t>
  </si>
  <si>
    <t>A100012</t>
  </si>
  <si>
    <t>NACIONALNI PROGRAM PREVENCIJE RAKA DOJKE</t>
  </si>
  <si>
    <t>A100016</t>
  </si>
  <si>
    <t>PROGRAM „RAZUMNO S ANTIBIOTICIMA“</t>
  </si>
  <si>
    <t>A100017</t>
  </si>
  <si>
    <t>PROGRAM "POMOZI DA"</t>
  </si>
  <si>
    <t>1003</t>
  </si>
  <si>
    <t>PROGRAM REDOVNE DJELATNOSTI- JAVNO ZDRAVSTVENA ZAŠTITA</t>
  </si>
  <si>
    <t>PRIMARNA ZDRAVSTVENA ZAŠTITA</t>
  </si>
  <si>
    <t>VLASTITI PRIHODI -PRENESENI VIŠAK PRIHODA (USTANOVE U ZDRAVSTVU)</t>
  </si>
  <si>
    <t>PRIHODI OD NEF.  IMOV. I NADOK. ŠTETA S OSNO. OSIG.- U. U ZD</t>
  </si>
  <si>
    <t>BROJČANA OZNAKA I NAZIV</t>
  </si>
  <si>
    <t>4(3/2*100)</t>
  </si>
  <si>
    <t>UKUPNO PRIHODI</t>
  </si>
  <si>
    <t xml:space="preserve">Prihodi od prodaje proizvedene dugotrajne imovine </t>
  </si>
  <si>
    <t>Izdaci za otplatu glavnice primljenih kredita i zajmova</t>
  </si>
  <si>
    <t xml:space="preserve">Pomoći iz inozemstva i od subjekata unutar općeg proračuna </t>
  </si>
  <si>
    <t xml:space="preserve">Prihodi od imovine </t>
  </si>
  <si>
    <t>Kamate na oročena sredstva i depozite po viđenju</t>
  </si>
  <si>
    <t>Kazne, upravne mjere i ostali prihodi</t>
  </si>
  <si>
    <t>POMOĆI</t>
  </si>
  <si>
    <t>5.H</t>
  </si>
  <si>
    <t>Pomoći ustanove u zdravstvu</t>
  </si>
  <si>
    <t>5.H.</t>
  </si>
  <si>
    <t>Prihodi od nefinancijske imovine i nadoknade šteta s osnove osiguranja (ustanove u zdravstvu)</t>
  </si>
  <si>
    <t>Mokrička 54, Zaprešić</t>
  </si>
  <si>
    <t>Zavod za javno zdravstvo Zagrebačke županije</t>
  </si>
  <si>
    <t>PRIHODI ZA POSEBNE NAMJENE - VIŠAK - USTANOVE U ZDRAVSTVU</t>
  </si>
  <si>
    <t>4.X.</t>
  </si>
  <si>
    <t>5.Š.</t>
  </si>
  <si>
    <t>VLASTITI PRIHODI- USTANOVE U ZDRAVSTVU</t>
  </si>
  <si>
    <t>Vlastiti prihodi - preneseni višak prihoda - ustanove u zdravstvu</t>
  </si>
  <si>
    <t>Prihodi za posebne namjene - višak - ustanove u zdravstvu</t>
  </si>
  <si>
    <t>Pomoći - višak prihoda - ustanove u zdravstvu</t>
  </si>
  <si>
    <t>Prihodi za posebne namjene - HZZO</t>
  </si>
  <si>
    <t>Brojčana oznaka i naziv</t>
  </si>
  <si>
    <t>6 PRIHODI POSLOVANJA</t>
  </si>
  <si>
    <t>7 PRIHODI OD PRODAJE NEFINANCIJSKE IMOVINE</t>
  </si>
  <si>
    <t>3 RASHODI  POSLOVANJA</t>
  </si>
  <si>
    <t>8 PRIMICI OD FINANCIJSKE IMOVINE I ZADUŽIVANJA</t>
  </si>
  <si>
    <t>5 IZDACI ZA FINANCIJSKU IMOVINU I OTPLATE ZAJMOVA</t>
  </si>
  <si>
    <t xml:space="preserve">RAZLIKA PRIMITAKA I IZDATAKA </t>
  </si>
  <si>
    <t>5(4/2*100)</t>
  </si>
  <si>
    <t>6(4/3*100)</t>
  </si>
  <si>
    <t xml:space="preserve">                  SAŽETAK RAČUN PRIHODA I RASHODA I RAČUNA FINANCIRANJA</t>
  </si>
  <si>
    <t xml:space="preserve"> RAČUN PRIHODA I RASHODA</t>
  </si>
  <si>
    <t xml:space="preserve">BROJČANA OZNAKA I NAZIV </t>
  </si>
  <si>
    <t>IZVJEŠTAJ O PRIHODIMA I RASHODIMA PREMA EKONOMSKOJ KLASIFIKACIJI</t>
  </si>
  <si>
    <t xml:space="preserve">                   UKUPNI PRIHODI</t>
  </si>
  <si>
    <t xml:space="preserve">                   UKUPNI RASHODI</t>
  </si>
  <si>
    <t>IZVJEŠTAJ O PRIHODIMA I RASHODIMA PREMA IZVORIMA FINANCIRANJA</t>
  </si>
  <si>
    <t xml:space="preserve">IZVJEŠTAJ O RASHODIMA PREMA FUNKCIJSKOJ KLASIFIKACIJI </t>
  </si>
  <si>
    <t>UKUPNI RASHODI</t>
  </si>
  <si>
    <t>07</t>
  </si>
  <si>
    <t>Zdravstvo</t>
  </si>
  <si>
    <t>Službe javnog zdravstva</t>
  </si>
  <si>
    <t>RAČUN FINANCIRANJA</t>
  </si>
  <si>
    <t>PRIMICI OD FINANCIJSKE IMOVINE I ZADUŽIVANJA</t>
  </si>
  <si>
    <t>Primici od zaduživanja</t>
  </si>
  <si>
    <t>IZVJEŠTAJ RAČUNA FINANCIRANJA PREMA EKONOMSKOJ KLASIFIKACIJI</t>
  </si>
  <si>
    <t xml:space="preserve">42303 ZAVOD ZA JAVNO ZDRAVSTVO ZAGREBAČKE ŽUPANIJE </t>
  </si>
  <si>
    <t>II. POSEBNI DIO</t>
  </si>
  <si>
    <t>IZVJEŠTAJ PO PROGRAMSKOJ KLASIFIKACIJI</t>
  </si>
  <si>
    <t>Izvorni plan ili rebalans 2024.</t>
  </si>
  <si>
    <t>Ostvarenje/Izvršenje        I.-VI.2024.</t>
  </si>
  <si>
    <t>PRENESENI VIŠAK/MANJAK IZ PRETHODNE GODINE</t>
  </si>
  <si>
    <t>PRIJENOS VIŠKA/MANJKA U SLJEDEĆE RAZDOBLJE</t>
  </si>
  <si>
    <t>Pomoći proračunskim korisnicima iz proračuna koji im nije nadležan</t>
  </si>
  <si>
    <t>Tekuće pomoći proračunskim korisnicima iz proračuna koji im nije nadležan</t>
  </si>
  <si>
    <t xml:space="preserve">Prihodi od financijske imovine </t>
  </si>
  <si>
    <t>Rashodi za usluge</t>
  </si>
  <si>
    <t>Zdravstvene i veterinarske usluge- DDD mjere</t>
  </si>
  <si>
    <t>Rashodi za materijal i energiju</t>
  </si>
  <si>
    <t>072</t>
  </si>
  <si>
    <t>Opće medicinske usluge</t>
  </si>
  <si>
    <t>074</t>
  </si>
  <si>
    <t>3224</t>
  </si>
  <si>
    <t>3227</t>
  </si>
  <si>
    <t>Naknade za rad predstavničkih i izvršnih tijela, povjerenstava i slično</t>
  </si>
  <si>
    <t>3295</t>
  </si>
  <si>
    <t>3296</t>
  </si>
  <si>
    <t>4223</t>
  </si>
  <si>
    <t>Prijevozna sredstva u cestovnom prometu</t>
  </si>
  <si>
    <t>Ostali nespomenuti prihodi</t>
  </si>
  <si>
    <t>Prihodi od pruženih usluga</t>
  </si>
  <si>
    <t>Prihodi od HZZO-a na temelju ugovornih obveza</t>
  </si>
  <si>
    <t>Prihodi i nadležnog proračuna za financiranje rashoda poslovanja</t>
  </si>
  <si>
    <t>Prihodi i nadležnog proračuna za financiranje redovne djelatnosti proračunskog korisnika</t>
  </si>
  <si>
    <t>Ostali prihodi</t>
  </si>
  <si>
    <t>Prihodi od prodaje proizvoda i robe te pruženih usluga</t>
  </si>
  <si>
    <t>Plaće (bruto)</t>
  </si>
  <si>
    <t>Prihodi od prodaje prijevoznih sredstava</t>
  </si>
  <si>
    <t>Naknade troškova zaposlenima</t>
  </si>
  <si>
    <t>Naknade za prijevoz</t>
  </si>
  <si>
    <t>Stručno usavršavanje</t>
  </si>
  <si>
    <t>Uredski materijal i ostali materijani rashodi</t>
  </si>
  <si>
    <t>Službena radna odjeća i obuća</t>
  </si>
  <si>
    <t>Usluge telefona pošte i prijevoza</t>
  </si>
  <si>
    <t>Naknade za rad predstavničkih i izvršnih tijela i uprav.</t>
  </si>
  <si>
    <t>Članarine</t>
  </si>
  <si>
    <t>Ostali financijski rashodi</t>
  </si>
  <si>
    <t>Postrojenja i oprema</t>
  </si>
  <si>
    <t>Doprinosi na plaće</t>
  </si>
  <si>
    <t>Rezultat poslovanja</t>
  </si>
  <si>
    <t>Prihodi od nefinancijske imovine i nadoknade šteta s osnove osiguranja (ustanove u zdravsvu)</t>
  </si>
  <si>
    <t>Prihodi iz nadležnog proračuna za financiranje rashoda za nabavu nefinancijske imovine</t>
  </si>
  <si>
    <t>1.1.</t>
  </si>
  <si>
    <t>DECENTRALIZIRANA SREDSTVA- ZDRAVSTVO</t>
  </si>
  <si>
    <t>4.3.</t>
  </si>
  <si>
    <t>Izvor 1.1.</t>
  </si>
  <si>
    <t xml:space="preserve">Opći prihodi i primici </t>
  </si>
  <si>
    <t>Izvor 3.1.</t>
  </si>
  <si>
    <t>Izvor 3.5.</t>
  </si>
  <si>
    <t>Preneseni višak prihoda (ustanove u zdravstvu)</t>
  </si>
  <si>
    <t>Izvor 4.A.</t>
  </si>
  <si>
    <t>Izvor 4.I.</t>
  </si>
  <si>
    <t>Izvor 4.X.</t>
  </si>
  <si>
    <t>Prihodi za posebne namjene - višak - ustanove u zdravstvu - HZZO</t>
  </si>
  <si>
    <t>Izvor 5.H.</t>
  </si>
  <si>
    <t xml:space="preserve">Pomoći - ustanove u zdravstvu </t>
  </si>
  <si>
    <t>Izvor 7.2.</t>
  </si>
  <si>
    <t xml:space="preserve">Prihodi od prodaje nefinancijske imovine i nadoknade šteta s osnova osiguranja </t>
  </si>
  <si>
    <t>GLAVA 002 ZDRAVSTVO</t>
  </si>
  <si>
    <t>4 RASHODI ZA NABAVU NEFINANCIJSKE IMOVINE</t>
  </si>
  <si>
    <t>Rashodi po osnovi utroška lijekova i potrošnog medicinskog materijala</t>
  </si>
  <si>
    <t>Naknade građanima i kućanstvima na temelju osiguranja i druge naknade</t>
  </si>
  <si>
    <t xml:space="preserve">Rashodi po osnovi utroška lijekova i potrošnog medicinskog materijala </t>
  </si>
  <si>
    <t>POMOĆI- VIŠAK PRIHODA- USTANOVE U ZDRAVSTVU</t>
  </si>
  <si>
    <t>Izvor 5.Š.</t>
  </si>
  <si>
    <t>Rashodi lijekova i potrošnog medicinskog materijala kod zdravstvenih ustanova</t>
  </si>
  <si>
    <t>Naknada građanima i kućanstvima na temelju osiguranja i druge naknade</t>
  </si>
  <si>
    <t xml:space="preserve">Ostale naknade građanima i kućanstvima iz proračuna </t>
  </si>
  <si>
    <t>Naknade građanima i kućanstvima u novcu</t>
  </si>
  <si>
    <t xml:space="preserve">Pomoći temeljem prijenosa EU sredstava </t>
  </si>
  <si>
    <t>Tekuće pomoći temeljem prijenosa EU sredstava</t>
  </si>
  <si>
    <t xml:space="preserve"> IZVJEŠTAJ O IZVRŠENJU FINANCIJSKOG PLANA ZAVODA ZA JAVNO ZDRAVSTVO ZAGREBAČKE ŽUPANIJE ZA RAZDOBLJE 01.01. - 30.06.2026. GODINE</t>
  </si>
  <si>
    <t>Ostvarenje/Izvršenje           I.-VI.2025.</t>
  </si>
  <si>
    <t>Izvorni plan ili rebalans 2026.</t>
  </si>
  <si>
    <t>Ostvarenje/Izvršenje           I.-VI.2026.</t>
  </si>
  <si>
    <t>Ostvarenje/Izvršenje           I.-VI.2025</t>
  </si>
  <si>
    <t>Ostvarenje/Izvršenje        I.-VI.2026.</t>
  </si>
  <si>
    <t>IZVORNI PLAN ILI REBALANS 2026.</t>
  </si>
  <si>
    <t>IZVRŠENJE    I.-VI.2026.</t>
  </si>
  <si>
    <t>Izvor 5.2.A.</t>
  </si>
  <si>
    <t>Izvor 5.8.I.</t>
  </si>
  <si>
    <t>Ostale pomoći - PK</t>
  </si>
  <si>
    <t>Mehanizam za oporavak i otpornost - bespovratna sredstva PK</t>
  </si>
  <si>
    <t>5.2.A.</t>
  </si>
  <si>
    <t>OSTALE POMOĆI - PK</t>
  </si>
  <si>
    <t>5.8.I.</t>
  </si>
  <si>
    <t>MEHANIZAM ZA OPORAVAK I OTPORNOST - BESPOVRATNA SREDSTVA PK</t>
  </si>
  <si>
    <t xml:space="preserve">Rashodi po osnovi otpisa lijekova i potrošnog medicinskog materijala </t>
  </si>
  <si>
    <t>PRENESENI VIŠAK/MANJAK ZA KORIŠTENJE U 2026. GODINI</t>
  </si>
  <si>
    <t>Rashodi po osnovi otpisa lijekova i potrošnog medicinskog materijala</t>
  </si>
  <si>
    <t>Pomoći - višak prihoda- ustanove u zdravstvu</t>
  </si>
  <si>
    <t xml:space="preserve">Vlastiti prihodi - preneseni višak - ustanove u zdravstvu </t>
  </si>
  <si>
    <t>A) SAŽETAK RAČUNA PRIHODA I RASHODA</t>
  </si>
  <si>
    <t>B) SAŽETAK RAČUNA FINANCIRANJA</t>
  </si>
  <si>
    <t>Broj: UV-191-26-10/3</t>
  </si>
  <si>
    <t xml:space="preserve">Zaprešić, 24.07.2026.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</si>
</sst>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#,##0.00;[$-41A]&quot;- &quot;#,##0.00"/>
  </numFmts>
  <fonts count="44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Geneva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A3C9B9"/>
      </patternFill>
    </fill>
    <fill>
      <patternFill patternType="solid">
        <fgColor theme="0"/>
        <bgColor rgb="FFC1C1FF"/>
      </patternFill>
    </fill>
    <fill>
      <patternFill patternType="solid">
        <fgColor theme="0"/>
        <bgColor rgb="FFE1E1FF"/>
      </patternFill>
    </fill>
    <fill>
      <patternFill patternType="solid">
        <fgColor theme="0"/>
        <bgColor rgb="FFFFFFFF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rgb="FFE1E1FF"/>
      </patternFill>
    </fill>
    <fill>
      <patternFill patternType="solid">
        <fgColor theme="0" tint="-0.14999847407452621"/>
        <bgColor rgb="FFA3C9B9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EDE01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rgb="FFA3C9B9"/>
      </patternFill>
    </fill>
    <fill>
      <patternFill patternType="solid">
        <fgColor theme="6" tint="0.79998168889431442"/>
        <bgColor rgb="FFA3C9B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rgb="FFC1C1FF"/>
      </patternFill>
    </fill>
    <fill>
      <patternFill patternType="solid">
        <fgColor theme="4" tint="0.79998168889431442"/>
        <bgColor rgb="FFE1E1FF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/>
      <top style="hair">
        <color rgb="FF000000"/>
      </top>
      <bottom style="hair">
        <color rgb="FF00000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</cellStyleXfs>
  <cellXfs count="407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9" fillId="0" borderId="0" xfId="0" quotePrefix="1" applyFont="1" applyAlignment="1">
      <alignment horizontal="left" wrapText="1"/>
    </xf>
    <xf numFmtId="0" fontId="10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0" fontId="14" fillId="0" borderId="0" xfId="0" applyFont="1"/>
    <xf numFmtId="0" fontId="15" fillId="0" borderId="5" xfId="0" quotePrefix="1" applyFont="1" applyBorder="1" applyAlignment="1">
      <alignment horizontal="center"/>
    </xf>
    <xf numFmtId="3" fontId="5" fillId="0" borderId="5" xfId="0" applyNumberFormat="1" applyFont="1" applyBorder="1" applyAlignment="1">
      <alignment horizontal="right" vertical="top"/>
    </xf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right"/>
    </xf>
    <xf numFmtId="3" fontId="8" fillId="0" borderId="0" xfId="0" applyNumberFormat="1" applyFont="1"/>
    <xf numFmtId="0" fontId="6" fillId="0" borderId="0" xfId="0" applyFont="1"/>
    <xf numFmtId="0" fontId="8" fillId="0" borderId="0" xfId="0" applyFont="1" applyAlignment="1">
      <alignment horizontal="left" wrapText="1"/>
    </xf>
    <xf numFmtId="0" fontId="17" fillId="0" borderId="0" xfId="0" applyFont="1"/>
    <xf numFmtId="0" fontId="15" fillId="0" borderId="6" xfId="2" quotePrefix="1" applyFont="1" applyBorder="1" applyAlignment="1">
      <alignment horizontal="center" vertical="center" wrapText="1"/>
    </xf>
    <xf numFmtId="3" fontId="18" fillId="0" borderId="6" xfId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5" fillId="0" borderId="6" xfId="3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3" fillId="0" borderId="6" xfId="3" applyBorder="1" applyAlignment="1">
      <alignment horizontal="left" vertical="center" wrapText="1"/>
    </xf>
    <xf numFmtId="0" fontId="3" fillId="0" borderId="6" xfId="4" applyBorder="1" applyAlignment="1">
      <alignment horizontal="left" vertical="center" wrapText="1"/>
    </xf>
    <xf numFmtId="0" fontId="8" fillId="0" borderId="6" xfId="0" applyFont="1" applyBorder="1"/>
    <xf numFmtId="0" fontId="3" fillId="0" borderId="6" xfId="5" applyBorder="1" applyAlignment="1">
      <alignment horizontal="left" vertical="center" wrapText="1"/>
    </xf>
    <xf numFmtId="0" fontId="19" fillId="0" borderId="0" xfId="0" applyFont="1"/>
    <xf numFmtId="0" fontId="12" fillId="0" borderId="0" xfId="0" applyFont="1"/>
    <xf numFmtId="0" fontId="19" fillId="0" borderId="6" xfId="0" applyFont="1" applyBorder="1"/>
    <xf numFmtId="0" fontId="21" fillId="5" borderId="10" xfId="0" applyFont="1" applyFill="1" applyBorder="1" applyAlignment="1" applyProtection="1">
      <alignment vertical="top" wrapText="1" readingOrder="1"/>
      <protection locked="0"/>
    </xf>
    <xf numFmtId="0" fontId="21" fillId="7" borderId="10" xfId="0" applyFont="1" applyFill="1" applyBorder="1" applyAlignment="1" applyProtection="1">
      <alignment vertical="top" wrapText="1" readingOrder="1"/>
      <protection locked="0"/>
    </xf>
    <xf numFmtId="0" fontId="19" fillId="7" borderId="10" xfId="0" applyFont="1" applyFill="1" applyBorder="1" applyAlignment="1" applyProtection="1">
      <alignment vertical="top" wrapText="1" readingOrder="1"/>
      <protection locked="0"/>
    </xf>
    <xf numFmtId="0" fontId="21" fillId="2" borderId="10" xfId="0" applyFont="1" applyFill="1" applyBorder="1" applyAlignment="1" applyProtection="1">
      <alignment vertical="top" wrapText="1" readingOrder="1"/>
      <protection locked="0"/>
    </xf>
    <xf numFmtId="3" fontId="6" fillId="0" borderId="5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4" fontId="3" fillId="0" borderId="6" xfId="3" applyNumberFormat="1" applyBorder="1" applyAlignment="1">
      <alignment vertical="center" wrapText="1"/>
    </xf>
    <xf numFmtId="4" fontId="6" fillId="0" borderId="6" xfId="0" applyNumberFormat="1" applyFont="1" applyBorder="1" applyAlignment="1">
      <alignment vertical="center"/>
    </xf>
    <xf numFmtId="4" fontId="8" fillId="0" borderId="6" xfId="0" applyNumberFormat="1" applyFont="1" applyBorder="1" applyAlignment="1">
      <alignment vertical="center"/>
    </xf>
    <xf numFmtId="4" fontId="3" fillId="0" borderId="6" xfId="4" applyNumberFormat="1" applyBorder="1" applyAlignment="1">
      <alignment vertical="center" wrapText="1"/>
    </xf>
    <xf numFmtId="4" fontId="5" fillId="0" borderId="6" xfId="3" applyNumberFormat="1" applyFont="1" applyBorder="1" applyAlignment="1">
      <alignment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4" fontId="7" fillId="2" borderId="5" xfId="0" applyNumberFormat="1" applyFont="1" applyFill="1" applyBorder="1" applyAlignment="1">
      <alignment vertical="center"/>
    </xf>
    <xf numFmtId="4" fontId="0" fillId="0" borderId="0" xfId="0" applyNumberFormat="1"/>
    <xf numFmtId="0" fontId="5" fillId="0" borderId="6" xfId="6" applyFont="1" applyBorder="1" applyAlignment="1">
      <alignment horizontal="left" vertical="center" wrapText="1"/>
    </xf>
    <xf numFmtId="4" fontId="8" fillId="0" borderId="0" xfId="0" applyNumberFormat="1" applyFont="1" applyAlignment="1">
      <alignment horizontal="right" vertical="center"/>
    </xf>
    <xf numFmtId="4" fontId="8" fillId="0" borderId="0" xfId="0" applyNumberFormat="1" applyFont="1"/>
    <xf numFmtId="4" fontId="19" fillId="0" borderId="0" xfId="0" applyNumberFormat="1" applyFont="1"/>
    <xf numFmtId="4" fontId="19" fillId="0" borderId="6" xfId="0" applyNumberFormat="1" applyFont="1" applyBorder="1"/>
    <xf numFmtId="4" fontId="3" fillId="0" borderId="6" xfId="4" applyNumberFormat="1" applyBorder="1" applyAlignment="1">
      <alignment wrapText="1"/>
    </xf>
    <xf numFmtId="0" fontId="7" fillId="0" borderId="6" xfId="0" applyFont="1" applyBorder="1"/>
    <xf numFmtId="4" fontId="7" fillId="0" borderId="6" xfId="0" applyNumberFormat="1" applyFont="1" applyBorder="1"/>
    <xf numFmtId="4" fontId="7" fillId="0" borderId="6" xfId="0" applyNumberFormat="1" applyFont="1" applyBorder="1" applyAlignment="1">
      <alignment vertical="top"/>
    </xf>
    <xf numFmtId="3" fontId="19" fillId="0" borderId="0" xfId="0" applyNumberFormat="1" applyFont="1"/>
    <xf numFmtId="2" fontId="7" fillId="0" borderId="5" xfId="0" applyNumberFormat="1" applyFont="1" applyBorder="1" applyAlignment="1">
      <alignment vertical="center"/>
    </xf>
    <xf numFmtId="0" fontId="3" fillId="0" borderId="6" xfId="4" applyBorder="1" applyAlignment="1">
      <alignment vertical="center" wrapText="1"/>
    </xf>
    <xf numFmtId="4" fontId="8" fillId="0" borderId="6" xfId="0" applyNumberFormat="1" applyFont="1" applyBorder="1" applyAlignment="1">
      <alignment vertical="top"/>
    </xf>
    <xf numFmtId="0" fontId="27" fillId="0" borderId="0" xfId="0" applyFont="1" applyAlignment="1">
      <alignment horizontal="center" vertical="center" wrapText="1"/>
    </xf>
    <xf numFmtId="0" fontId="28" fillId="0" borderId="2" xfId="0" quotePrefix="1" applyFont="1" applyBorder="1" applyAlignment="1">
      <alignment horizontal="center" vertical="center" wrapText="1"/>
    </xf>
    <xf numFmtId="4" fontId="29" fillId="0" borderId="5" xfId="1" applyNumberFormat="1" applyFont="1" applyBorder="1" applyAlignment="1">
      <alignment horizontal="center" vertical="center" wrapText="1"/>
    </xf>
    <xf numFmtId="0" fontId="11" fillId="0" borderId="0" xfId="0" applyFont="1"/>
    <xf numFmtId="0" fontId="30" fillId="0" borderId="0" xfId="0" applyFont="1"/>
    <xf numFmtId="0" fontId="31" fillId="0" borderId="0" xfId="0" applyFont="1"/>
    <xf numFmtId="0" fontId="12" fillId="0" borderId="5" xfId="0" applyFont="1" applyBorder="1" applyAlignment="1">
      <alignment horizontal="center"/>
    </xf>
    <xf numFmtId="3" fontId="11" fillId="0" borderId="0" xfId="0" applyNumberFormat="1" applyFont="1"/>
    <xf numFmtId="4" fontId="7" fillId="0" borderId="5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7" fillId="0" borderId="5" xfId="0" quotePrefix="1" applyFont="1" applyBorder="1" applyAlignment="1">
      <alignment horizontal="right" vertical="top"/>
    </xf>
    <xf numFmtId="0" fontId="6" fillId="2" borderId="6" xfId="0" applyFont="1" applyFill="1" applyBorder="1" applyAlignment="1">
      <alignment horizontal="left" vertical="center"/>
    </xf>
    <xf numFmtId="4" fontId="6" fillId="2" borderId="6" xfId="0" applyNumberFormat="1" applyFont="1" applyFill="1" applyBorder="1" applyAlignment="1">
      <alignment vertical="center"/>
    </xf>
    <xf numFmtId="0" fontId="33" fillId="0" borderId="0" xfId="0" applyFont="1" applyAlignment="1">
      <alignment horizontal="center"/>
    </xf>
    <xf numFmtId="0" fontId="33" fillId="0" borderId="0" xfId="0" applyFont="1"/>
    <xf numFmtId="0" fontId="34" fillId="2" borderId="0" xfId="0" applyFont="1" applyFill="1"/>
    <xf numFmtId="0" fontId="8" fillId="2" borderId="0" xfId="0" applyFont="1" applyFill="1"/>
    <xf numFmtId="0" fontId="35" fillId="2" borderId="0" xfId="0" applyFont="1" applyFill="1"/>
    <xf numFmtId="0" fontId="9" fillId="0" borderId="0" xfId="0" applyFont="1" applyAlignment="1">
      <alignment horizontal="center" vertical="center"/>
    </xf>
    <xf numFmtId="0" fontId="7" fillId="0" borderId="0" xfId="0" applyFont="1"/>
    <xf numFmtId="3" fontId="7" fillId="0" borderId="0" xfId="0" applyNumberFormat="1" applyFont="1"/>
    <xf numFmtId="0" fontId="5" fillId="0" borderId="6" xfId="0" quotePrefix="1" applyFont="1" applyBorder="1" applyAlignment="1">
      <alignment horizontal="center" vertical="center" wrapText="1"/>
    </xf>
    <xf numFmtId="0" fontId="5" fillId="3" borderId="6" xfId="0" quotePrefix="1" applyFont="1" applyFill="1" applyBorder="1" applyAlignment="1">
      <alignment horizontal="center" vertical="center" wrapText="1"/>
    </xf>
    <xf numFmtId="4" fontId="6" fillId="3" borderId="6" xfId="1" applyNumberFormat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2" quotePrefix="1" applyFont="1" applyBorder="1" applyAlignment="1">
      <alignment horizontal="center" vertical="center" wrapText="1"/>
    </xf>
    <xf numFmtId="3" fontId="26" fillId="0" borderId="6" xfId="1" applyNumberFormat="1" applyFont="1" applyBorder="1" applyAlignment="1">
      <alignment horizontal="center" vertical="center" wrapText="1"/>
    </xf>
    <xf numFmtId="4" fontId="26" fillId="0" borderId="6" xfId="1" applyNumberFormat="1" applyFont="1" applyBorder="1" applyAlignment="1">
      <alignment horizontal="center" vertical="center" wrapText="1"/>
    </xf>
    <xf numFmtId="0" fontId="36" fillId="0" borderId="0" xfId="0" applyFont="1"/>
    <xf numFmtId="0" fontId="7" fillId="0" borderId="6" xfId="0" quotePrefix="1" applyFont="1" applyBorder="1"/>
    <xf numFmtId="0" fontId="38" fillId="0" borderId="0" xfId="0" applyFont="1"/>
    <xf numFmtId="4" fontId="18" fillId="0" borderId="6" xfId="1" applyNumberFormat="1" applyFont="1" applyBorder="1" applyAlignment="1">
      <alignment horizontal="center" vertical="center" wrapText="1"/>
    </xf>
    <xf numFmtId="0" fontId="37" fillId="0" borderId="6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 wrapText="1"/>
    </xf>
    <xf numFmtId="3" fontId="6" fillId="0" borderId="19" xfId="0" applyNumberFormat="1" applyFont="1" applyBorder="1" applyAlignment="1">
      <alignment vertical="center"/>
    </xf>
    <xf numFmtId="4" fontId="8" fillId="0" borderId="19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vertical="center"/>
    </xf>
    <xf numFmtId="4" fontId="8" fillId="0" borderId="6" xfId="0" applyNumberFormat="1" applyFont="1" applyBorder="1"/>
    <xf numFmtId="4" fontId="5" fillId="3" borderId="6" xfId="0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vertical="center"/>
    </xf>
    <xf numFmtId="4" fontId="5" fillId="2" borderId="6" xfId="0" applyNumberFormat="1" applyFont="1" applyFill="1" applyBorder="1" applyAlignment="1">
      <alignment horizontal="center" vertical="center" wrapText="1"/>
    </xf>
    <xf numFmtId="0" fontId="23" fillId="7" borderId="10" xfId="0" applyFont="1" applyFill="1" applyBorder="1" applyAlignment="1" applyProtection="1">
      <alignment vertical="top" wrapText="1" readingOrder="1"/>
      <protection locked="0"/>
    </xf>
    <xf numFmtId="0" fontId="21" fillId="7" borderId="14" xfId="0" applyFont="1" applyFill="1" applyBorder="1" applyAlignment="1" applyProtection="1">
      <alignment horizontal="left" vertical="top" wrapText="1" readingOrder="1"/>
      <protection locked="0"/>
    </xf>
    <xf numFmtId="0" fontId="19" fillId="0" borderId="6" xfId="0" quotePrefix="1" applyFont="1" applyBorder="1" applyAlignment="1">
      <alignment vertical="center"/>
    </xf>
    <xf numFmtId="4" fontId="6" fillId="0" borderId="0" xfId="0" applyNumberFormat="1" applyFont="1"/>
    <xf numFmtId="4" fontId="8" fillId="0" borderId="6" xfId="0" applyNumberFormat="1" applyFont="1" applyBorder="1" applyAlignment="1">
      <alignment horizontal="left" vertical="center"/>
    </xf>
    <xf numFmtId="4" fontId="19" fillId="0" borderId="6" xfId="0" applyNumberFormat="1" applyFont="1" applyBorder="1" applyAlignment="1">
      <alignment vertical="top"/>
    </xf>
    <xf numFmtId="0" fontId="6" fillId="0" borderId="6" xfId="0" applyFont="1" applyBorder="1" applyAlignment="1">
      <alignment horizontal="left" vertical="top"/>
    </xf>
    <xf numFmtId="4" fontId="5" fillId="0" borderId="11" xfId="2" quotePrefix="1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/>
    </xf>
    <xf numFmtId="0" fontId="19" fillId="7" borderId="12" xfId="0" applyFont="1" applyFill="1" applyBorder="1" applyAlignment="1" applyProtection="1">
      <alignment vertical="top" wrapText="1" readingOrder="1"/>
      <protection locked="0"/>
    </xf>
    <xf numFmtId="0" fontId="19" fillId="7" borderId="12" xfId="0" applyFont="1" applyFill="1" applyBorder="1" applyAlignment="1" applyProtection="1">
      <alignment horizontal="right" vertical="top" wrapText="1" readingOrder="1"/>
      <protection locked="0"/>
    </xf>
    <xf numFmtId="0" fontId="21" fillId="7" borderId="10" xfId="0" applyFont="1" applyFill="1" applyBorder="1" applyAlignment="1" applyProtection="1">
      <alignment horizontal="left" vertical="top" wrapText="1" readingOrder="1"/>
      <protection locked="0"/>
    </xf>
    <xf numFmtId="0" fontId="21" fillId="2" borderId="12" xfId="0" applyFont="1" applyFill="1" applyBorder="1" applyAlignment="1" applyProtection="1">
      <alignment vertical="top" wrapText="1" readingOrder="1"/>
      <protection locked="0"/>
    </xf>
    <xf numFmtId="0" fontId="21" fillId="7" borderId="12" xfId="0" applyFont="1" applyFill="1" applyBorder="1" applyAlignment="1" applyProtection="1">
      <alignment vertical="top" wrapText="1" readingOrder="1"/>
      <protection locked="0"/>
    </xf>
    <xf numFmtId="0" fontId="6" fillId="0" borderId="12" xfId="0" applyFont="1" applyBorder="1" applyAlignment="1">
      <alignment horizontal="right" vertical="center"/>
    </xf>
    <xf numFmtId="16" fontId="21" fillId="7" borderId="10" xfId="0" applyNumberFormat="1" applyFont="1" applyFill="1" applyBorder="1" applyAlignment="1" applyProtection="1">
      <alignment horizontal="left" vertical="top" wrapText="1" readingOrder="1"/>
      <protection locked="0"/>
    </xf>
    <xf numFmtId="0" fontId="36" fillId="0" borderId="0" xfId="0" applyFont="1" applyAlignment="1">
      <alignment horizontal="left"/>
    </xf>
    <xf numFmtId="0" fontId="7" fillId="7" borderId="10" xfId="0" applyFont="1" applyFill="1" applyBorder="1" applyAlignment="1" applyProtection="1">
      <alignment horizontal="left" vertical="top" wrapText="1" readingOrder="1"/>
      <protection locked="0"/>
    </xf>
    <xf numFmtId="0" fontId="6" fillId="0" borderId="12" xfId="0" applyFont="1" applyBorder="1" applyAlignment="1">
      <alignment horizontal="left" vertical="center"/>
    </xf>
    <xf numFmtId="0" fontId="7" fillId="7" borderId="12" xfId="0" applyFont="1" applyFill="1" applyBorder="1" applyAlignment="1" applyProtection="1">
      <alignment horizontal="right" vertical="top" wrapText="1" readingOrder="1"/>
      <protection locked="0"/>
    </xf>
    <xf numFmtId="164" fontId="21" fillId="4" borderId="10" xfId="0" applyNumberFormat="1" applyFont="1" applyFill="1" applyBorder="1" applyAlignment="1" applyProtection="1">
      <alignment horizontal="right" wrapText="1" readingOrder="1"/>
      <protection locked="0"/>
    </xf>
    <xf numFmtId="4" fontId="7" fillId="0" borderId="13" xfId="0" applyNumberFormat="1" applyFont="1" applyBorder="1" applyAlignment="1">
      <alignment horizontal="right"/>
    </xf>
    <xf numFmtId="4" fontId="19" fillId="0" borderId="13" xfId="0" applyNumberFormat="1" applyFont="1" applyBorder="1" applyAlignment="1">
      <alignment horizontal="right"/>
    </xf>
    <xf numFmtId="164" fontId="21" fillId="6" borderId="10" xfId="0" applyNumberFormat="1" applyFont="1" applyFill="1" applyBorder="1" applyAlignment="1" applyProtection="1">
      <alignment horizontal="right" wrapText="1" readingOrder="1"/>
      <protection locked="0"/>
    </xf>
    <xf numFmtId="164" fontId="21" fillId="7" borderId="10" xfId="0" applyNumberFormat="1" applyFont="1" applyFill="1" applyBorder="1" applyAlignment="1" applyProtection="1">
      <alignment horizontal="right" wrapText="1" readingOrder="1"/>
      <protection locked="0"/>
    </xf>
    <xf numFmtId="164" fontId="23" fillId="7" borderId="10" xfId="0" applyNumberFormat="1" applyFont="1" applyFill="1" applyBorder="1" applyAlignment="1" applyProtection="1">
      <alignment horizontal="right" wrapText="1" readingOrder="1"/>
      <protection locked="0"/>
    </xf>
    <xf numFmtId="164" fontId="19" fillId="2" borderId="10" xfId="0" applyNumberFormat="1" applyFont="1" applyFill="1" applyBorder="1" applyAlignment="1" applyProtection="1">
      <alignment horizontal="right" wrapText="1" readingOrder="1"/>
      <protection locked="0"/>
    </xf>
    <xf numFmtId="164" fontId="7" fillId="2" borderId="10" xfId="0" applyNumberFormat="1" applyFont="1" applyFill="1" applyBorder="1" applyAlignment="1" applyProtection="1">
      <alignment horizontal="right" wrapText="1" readingOrder="1"/>
      <protection locked="0"/>
    </xf>
    <xf numFmtId="164" fontId="19" fillId="7" borderId="10" xfId="0" applyNumberFormat="1" applyFont="1" applyFill="1" applyBorder="1" applyAlignment="1" applyProtection="1">
      <alignment horizontal="right" wrapText="1" readingOrder="1"/>
      <protection locked="0"/>
    </xf>
    <xf numFmtId="164" fontId="7" fillId="7" borderId="10" xfId="0" applyNumberFormat="1" applyFont="1" applyFill="1" applyBorder="1" applyAlignment="1" applyProtection="1">
      <alignment horizontal="right" wrapText="1" readingOrder="1"/>
      <protection locked="0"/>
    </xf>
    <xf numFmtId="164" fontId="23" fillId="6" borderId="10" xfId="0" applyNumberFormat="1" applyFont="1" applyFill="1" applyBorder="1" applyAlignment="1" applyProtection="1">
      <alignment horizontal="right" wrapText="1" readingOrder="1"/>
      <protection locked="0"/>
    </xf>
    <xf numFmtId="164" fontId="23" fillId="5" borderId="10" xfId="0" applyNumberFormat="1" applyFont="1" applyFill="1" applyBorder="1" applyAlignment="1" applyProtection="1">
      <alignment horizontal="right" wrapText="1" readingOrder="1"/>
      <protection locked="0"/>
    </xf>
    <xf numFmtId="4" fontId="21" fillId="7" borderId="10" xfId="0" applyNumberFormat="1" applyFont="1" applyFill="1" applyBorder="1" applyAlignment="1" applyProtection="1">
      <alignment horizontal="right" wrapText="1" readingOrder="1"/>
      <protection locked="0"/>
    </xf>
    <xf numFmtId="4" fontId="23" fillId="7" borderId="10" xfId="0" applyNumberFormat="1" applyFont="1" applyFill="1" applyBorder="1" applyAlignment="1" applyProtection="1">
      <alignment horizontal="right" wrapText="1" readingOrder="1"/>
      <protection locked="0"/>
    </xf>
    <xf numFmtId="164" fontId="21" fillId="2" borderId="10" xfId="0" applyNumberFormat="1" applyFont="1" applyFill="1" applyBorder="1" applyAlignment="1" applyProtection="1">
      <alignment horizontal="right" wrapText="1" readingOrder="1"/>
      <protection locked="0"/>
    </xf>
    <xf numFmtId="4" fontId="8" fillId="0" borderId="22" xfId="0" applyNumberFormat="1" applyFont="1" applyBorder="1" applyAlignment="1">
      <alignment horizontal="right"/>
    </xf>
    <xf numFmtId="4" fontId="6" fillId="0" borderId="13" xfId="0" applyNumberFormat="1" applyFont="1" applyBorder="1" applyAlignment="1">
      <alignment horizontal="right"/>
    </xf>
    <xf numFmtId="4" fontId="21" fillId="2" borderId="10" xfId="0" applyNumberFormat="1" applyFont="1" applyFill="1" applyBorder="1" applyAlignment="1" applyProtection="1">
      <alignment horizontal="right" wrapText="1" readingOrder="1"/>
      <protection locked="0"/>
    </xf>
    <xf numFmtId="4" fontId="23" fillId="2" borderId="10" xfId="0" applyNumberFormat="1" applyFont="1" applyFill="1" applyBorder="1" applyAlignment="1" applyProtection="1">
      <alignment horizontal="right" wrapText="1" readingOrder="1"/>
      <protection locked="0"/>
    </xf>
    <xf numFmtId="4" fontId="23" fillId="7" borderId="13" xfId="0" applyNumberFormat="1" applyFont="1" applyFill="1" applyBorder="1" applyAlignment="1" applyProtection="1">
      <alignment horizontal="right" wrapText="1" readingOrder="1"/>
      <protection locked="0"/>
    </xf>
    <xf numFmtId="0" fontId="21" fillId="4" borderId="10" xfId="0" applyFont="1" applyFill="1" applyBorder="1" applyAlignment="1" applyProtection="1">
      <alignment vertical="top" wrapText="1" readingOrder="1"/>
      <protection locked="0"/>
    </xf>
    <xf numFmtId="4" fontId="23" fillId="7" borderId="14" xfId="0" applyNumberFormat="1" applyFont="1" applyFill="1" applyBorder="1" applyAlignment="1" applyProtection="1">
      <alignment horizontal="right" wrapText="1" readingOrder="1"/>
      <protection locked="0"/>
    </xf>
    <xf numFmtId="0" fontId="28" fillId="8" borderId="6" xfId="0" quotePrefix="1" applyFont="1" applyFill="1" applyBorder="1" applyAlignment="1">
      <alignment horizontal="center" vertical="center" wrapText="1"/>
    </xf>
    <xf numFmtId="0" fontId="28" fillId="8" borderId="6" xfId="0" applyFont="1" applyFill="1" applyBorder="1" applyAlignment="1">
      <alignment horizontal="center" vertical="center" wrapText="1"/>
    </xf>
    <xf numFmtId="4" fontId="6" fillId="8" borderId="6" xfId="1" applyNumberFormat="1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15" fillId="8" borderId="11" xfId="2" quotePrefix="1" applyFont="1" applyFill="1" applyBorder="1" applyAlignment="1">
      <alignment horizontal="center" vertical="center" wrapText="1"/>
    </xf>
    <xf numFmtId="3" fontId="18" fillId="8" borderId="11" xfId="1" applyNumberFormat="1" applyFont="1" applyFill="1" applyBorder="1" applyAlignment="1">
      <alignment horizontal="center" vertical="center" wrapText="1"/>
    </xf>
    <xf numFmtId="4" fontId="18" fillId="8" borderId="11" xfId="1" applyNumberFormat="1" applyFont="1" applyFill="1" applyBorder="1" applyAlignment="1">
      <alignment horizontal="center" vertical="center" wrapText="1"/>
    </xf>
    <xf numFmtId="0" fontId="21" fillId="8" borderId="10" xfId="0" applyFont="1" applyFill="1" applyBorder="1" applyAlignment="1" applyProtection="1">
      <alignment horizontal="center" vertical="center" wrapText="1" readingOrder="1"/>
      <protection locked="0"/>
    </xf>
    <xf numFmtId="0" fontId="5" fillId="8" borderId="10" xfId="2" quotePrefix="1" applyFont="1" applyFill="1" applyBorder="1" applyAlignment="1">
      <alignment horizontal="center" wrapText="1"/>
    </xf>
    <xf numFmtId="4" fontId="6" fillId="8" borderId="10" xfId="1" applyNumberFormat="1" applyFont="1" applyFill="1" applyBorder="1" applyAlignment="1">
      <alignment horizontal="center" wrapText="1"/>
    </xf>
    <xf numFmtId="0" fontId="20" fillId="8" borderId="10" xfId="0" applyFont="1" applyFill="1" applyBorder="1" applyAlignment="1" applyProtection="1">
      <alignment horizontal="center" vertical="center" wrapText="1" readingOrder="1"/>
      <protection locked="0"/>
    </xf>
    <xf numFmtId="0" fontId="15" fillId="8" borderId="10" xfId="2" quotePrefix="1" applyFont="1" applyFill="1" applyBorder="1" applyAlignment="1">
      <alignment horizontal="center" wrapText="1"/>
    </xf>
    <xf numFmtId="4" fontId="18" fillId="8" borderId="10" xfId="1" applyNumberFormat="1" applyFont="1" applyFill="1" applyBorder="1" applyAlignment="1">
      <alignment horizontal="center" wrapText="1"/>
    </xf>
    <xf numFmtId="0" fontId="24" fillId="8" borderId="6" xfId="0" applyFont="1" applyFill="1" applyBorder="1" applyAlignment="1">
      <alignment horizontal="center" vertical="center" wrapText="1"/>
    </xf>
    <xf numFmtId="0" fontId="25" fillId="8" borderId="6" xfId="2" quotePrefix="1" applyFont="1" applyFill="1" applyBorder="1" applyAlignment="1">
      <alignment horizontal="center" vertical="center" wrapText="1"/>
    </xf>
    <xf numFmtId="3" fontId="25" fillId="8" borderId="6" xfId="2" quotePrefix="1" applyNumberFormat="1" applyFont="1" applyFill="1" applyBorder="1" applyAlignment="1">
      <alignment horizontal="center" vertical="center" wrapText="1"/>
    </xf>
    <xf numFmtId="3" fontId="26" fillId="8" borderId="6" xfId="1" applyNumberFormat="1" applyFont="1" applyFill="1" applyBorder="1" applyAlignment="1">
      <alignment horizontal="center" vertical="center" wrapText="1"/>
    </xf>
    <xf numFmtId="4" fontId="26" fillId="8" borderId="6" xfId="1" applyNumberFormat="1" applyFont="1" applyFill="1" applyBorder="1" applyAlignment="1">
      <alignment horizontal="center" vertical="center" wrapText="1"/>
    </xf>
    <xf numFmtId="0" fontId="24" fillId="8" borderId="11" xfId="0" applyFont="1" applyFill="1" applyBorder="1" applyAlignment="1">
      <alignment horizontal="center" vertical="center" wrapText="1"/>
    </xf>
    <xf numFmtId="0" fontId="25" fillId="8" borderId="11" xfId="2" quotePrefix="1" applyFont="1" applyFill="1" applyBorder="1" applyAlignment="1">
      <alignment horizontal="center" vertical="center" wrapText="1"/>
    </xf>
    <xf numFmtId="3" fontId="25" fillId="8" borderId="11" xfId="2" quotePrefix="1" applyNumberFormat="1" applyFont="1" applyFill="1" applyBorder="1" applyAlignment="1">
      <alignment horizontal="center" vertical="center" wrapText="1"/>
    </xf>
    <xf numFmtId="3" fontId="26" fillId="8" borderId="11" xfId="1" applyNumberFormat="1" applyFont="1" applyFill="1" applyBorder="1" applyAlignment="1">
      <alignment horizontal="center" vertical="center" wrapText="1"/>
    </xf>
    <xf numFmtId="4" fontId="26" fillId="8" borderId="11" xfId="1" applyNumberFormat="1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5" fillId="8" borderId="11" xfId="2" quotePrefix="1" applyFont="1" applyFill="1" applyBorder="1" applyAlignment="1">
      <alignment horizontal="center" vertical="center" wrapText="1"/>
    </xf>
    <xf numFmtId="4" fontId="5" fillId="8" borderId="11" xfId="2" quotePrefix="1" applyNumberFormat="1" applyFont="1" applyFill="1" applyBorder="1" applyAlignment="1">
      <alignment vertical="center" wrapText="1"/>
    </xf>
    <xf numFmtId="4" fontId="6" fillId="8" borderId="11" xfId="0" applyNumberFormat="1" applyFont="1" applyFill="1" applyBorder="1" applyAlignment="1">
      <alignment vertical="center"/>
    </xf>
    <xf numFmtId="0" fontId="6" fillId="8" borderId="6" xfId="0" applyFont="1" applyFill="1" applyBorder="1" applyAlignment="1">
      <alignment horizontal="left" vertical="center"/>
    </xf>
    <xf numFmtId="0" fontId="5" fillId="8" borderId="6" xfId="2" quotePrefix="1" applyFont="1" applyFill="1" applyBorder="1" applyAlignment="1">
      <alignment horizontal="center" vertical="center" wrapText="1"/>
    </xf>
    <xf numFmtId="4" fontId="6" fillId="8" borderId="6" xfId="0" applyNumberFormat="1" applyFont="1" applyFill="1" applyBorder="1" applyAlignment="1">
      <alignment vertical="center"/>
    </xf>
    <xf numFmtId="4" fontId="5" fillId="8" borderId="11" xfId="2" quotePrefix="1" applyNumberFormat="1" applyFont="1" applyFill="1" applyBorder="1" applyAlignment="1">
      <alignment horizontal="right" vertical="center" wrapText="1"/>
    </xf>
    <xf numFmtId="0" fontId="17" fillId="8" borderId="16" xfId="0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5" fillId="8" borderId="18" xfId="2" quotePrefix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vertical="center"/>
    </xf>
    <xf numFmtId="0" fontId="28" fillId="0" borderId="2" xfId="0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 wrapText="1"/>
    </xf>
    <xf numFmtId="0" fontId="6" fillId="0" borderId="5" xfId="0" quotePrefix="1" applyFont="1" applyBorder="1" applyAlignment="1">
      <alignment horizontal="right" vertical="center"/>
    </xf>
    <xf numFmtId="4" fontId="36" fillId="0" borderId="0" xfId="0" applyNumberFormat="1" applyFont="1"/>
    <xf numFmtId="0" fontId="23" fillId="7" borderId="13" xfId="0" applyFont="1" applyFill="1" applyBorder="1" applyAlignment="1" applyProtection="1">
      <alignment horizontal="left" vertical="top" wrapText="1" readingOrder="1"/>
      <protection locked="0"/>
    </xf>
    <xf numFmtId="0" fontId="23" fillId="7" borderId="14" xfId="0" applyFont="1" applyFill="1" applyBorder="1" applyAlignment="1" applyProtection="1">
      <alignment horizontal="left" vertical="top" wrapText="1" readingOrder="1"/>
      <protection locked="0"/>
    </xf>
    <xf numFmtId="0" fontId="35" fillId="0" borderId="0" xfId="0" applyFont="1"/>
    <xf numFmtId="4" fontId="21" fillId="7" borderId="13" xfId="0" applyNumberFormat="1" applyFont="1" applyFill="1" applyBorder="1" applyAlignment="1" applyProtection="1">
      <alignment horizontal="right" wrapText="1" readingOrder="1"/>
      <protection locked="0"/>
    </xf>
    <xf numFmtId="0" fontId="3" fillId="0" borderId="0" xfId="4" applyAlignment="1">
      <alignment horizontal="left" vertical="center" wrapText="1"/>
    </xf>
    <xf numFmtId="4" fontId="7" fillId="0" borderId="6" xfId="0" applyNumberFormat="1" applyFont="1" applyBorder="1" applyAlignment="1">
      <alignment vertical="center"/>
    </xf>
    <xf numFmtId="4" fontId="7" fillId="0" borderId="0" xfId="0" applyNumberFormat="1" applyFont="1"/>
    <xf numFmtId="0" fontId="30" fillId="0" borderId="0" xfId="0" applyFont="1" applyAlignment="1">
      <alignment vertical="center"/>
    </xf>
    <xf numFmtId="4" fontId="36" fillId="0" borderId="0" xfId="0" applyNumberFormat="1" applyFont="1" applyAlignment="1">
      <alignment horizontal="left"/>
    </xf>
    <xf numFmtId="0" fontId="23" fillId="7" borderId="12" xfId="0" applyFont="1" applyFill="1" applyBorder="1" applyAlignment="1" applyProtection="1">
      <alignment vertical="top" wrapText="1" readingOrder="1"/>
      <protection locked="0"/>
    </xf>
    <xf numFmtId="0" fontId="36" fillId="0" borderId="30" xfId="0" applyFont="1" applyBorder="1"/>
    <xf numFmtId="0" fontId="21" fillId="9" borderId="10" xfId="0" applyFont="1" applyFill="1" applyBorder="1" applyAlignment="1" applyProtection="1">
      <alignment vertical="top" wrapText="1" readingOrder="1"/>
      <protection locked="0"/>
    </xf>
    <xf numFmtId="164" fontId="21" fillId="9" borderId="10" xfId="0" applyNumberFormat="1" applyFont="1" applyFill="1" applyBorder="1" applyAlignment="1" applyProtection="1">
      <alignment horizontal="right" wrapText="1" readingOrder="1"/>
      <protection locked="0"/>
    </xf>
    <xf numFmtId="164" fontId="21" fillId="10" borderId="10" xfId="0" applyNumberFormat="1" applyFont="1" applyFill="1" applyBorder="1" applyAlignment="1" applyProtection="1">
      <alignment horizontal="right" wrapText="1" readingOrder="1"/>
      <protection locked="0"/>
    </xf>
    <xf numFmtId="164" fontId="21" fillId="11" borderId="10" xfId="0" applyNumberFormat="1" applyFont="1" applyFill="1" applyBorder="1" applyAlignment="1" applyProtection="1">
      <alignment horizontal="right" wrapText="1" readingOrder="1"/>
      <protection locked="0"/>
    </xf>
    <xf numFmtId="0" fontId="6" fillId="12" borderId="20" xfId="0" applyFont="1" applyFill="1" applyBorder="1" applyAlignment="1">
      <alignment horizontal="left" vertical="center"/>
    </xf>
    <xf numFmtId="164" fontId="21" fillId="12" borderId="10" xfId="0" applyNumberFormat="1" applyFont="1" applyFill="1" applyBorder="1" applyAlignment="1" applyProtection="1">
      <alignment horizontal="right" wrapText="1" readingOrder="1"/>
      <protection locked="0"/>
    </xf>
    <xf numFmtId="0" fontId="21" fillId="13" borderId="10" xfId="0" applyFont="1" applyFill="1" applyBorder="1" applyAlignment="1" applyProtection="1">
      <alignment vertical="top" wrapText="1" readingOrder="1"/>
      <protection locked="0"/>
    </xf>
    <xf numFmtId="164" fontId="21" fillId="13" borderId="10" xfId="0" applyNumberFormat="1" applyFont="1" applyFill="1" applyBorder="1" applyAlignment="1" applyProtection="1">
      <alignment horizontal="right" wrapText="1" readingOrder="1"/>
      <protection locked="0"/>
    </xf>
    <xf numFmtId="4" fontId="6" fillId="12" borderId="22" xfId="0" applyNumberFormat="1" applyFont="1" applyFill="1" applyBorder="1" applyAlignment="1">
      <alignment horizontal="right"/>
    </xf>
    <xf numFmtId="0" fontId="7" fillId="11" borderId="12" xfId="0" applyFont="1" applyFill="1" applyBorder="1" applyAlignment="1" applyProtection="1">
      <alignment horizontal="left" vertical="top" wrapText="1" readingOrder="1"/>
      <protection locked="0"/>
    </xf>
    <xf numFmtId="4" fontId="21" fillId="11" borderId="10" xfId="0" applyNumberFormat="1" applyFont="1" applyFill="1" applyBorder="1" applyAlignment="1" applyProtection="1">
      <alignment horizontal="right" wrapText="1" readingOrder="1"/>
      <protection locked="0"/>
    </xf>
    <xf numFmtId="4" fontId="21" fillId="11" borderId="13" xfId="0" applyNumberFormat="1" applyFont="1" applyFill="1" applyBorder="1" applyAlignment="1" applyProtection="1">
      <alignment horizontal="right" wrapText="1" readingOrder="1"/>
      <protection locked="0"/>
    </xf>
    <xf numFmtId="164" fontId="21" fillId="4" borderId="12" xfId="0" applyNumberFormat="1" applyFont="1" applyFill="1" applyBorder="1" applyAlignment="1" applyProtection="1">
      <alignment horizontal="right" wrapText="1" readingOrder="1"/>
      <protection locked="0"/>
    </xf>
    <xf numFmtId="0" fontId="0" fillId="0" borderId="30" xfId="0" applyBorder="1"/>
    <xf numFmtId="164" fontId="21" fillId="4" borderId="20" xfId="0" applyNumberFormat="1" applyFont="1" applyFill="1" applyBorder="1" applyAlignment="1" applyProtection="1">
      <alignment horizontal="right" wrapText="1" readingOrder="1"/>
      <protection locked="0"/>
    </xf>
    <xf numFmtId="164" fontId="21" fillId="13" borderId="12" xfId="0" applyNumberFormat="1" applyFont="1" applyFill="1" applyBorder="1" applyAlignment="1" applyProtection="1">
      <alignment horizontal="right" wrapText="1" readingOrder="1"/>
      <protection locked="0"/>
    </xf>
    <xf numFmtId="4" fontId="21" fillId="7" borderId="12" xfId="0" applyNumberFormat="1" applyFont="1" applyFill="1" applyBorder="1" applyAlignment="1" applyProtection="1">
      <alignment horizontal="right" wrapText="1" readingOrder="1"/>
      <protection locked="0"/>
    </xf>
    <xf numFmtId="4" fontId="23" fillId="7" borderId="12" xfId="0" applyNumberFormat="1" applyFont="1" applyFill="1" applyBorder="1" applyAlignment="1" applyProtection="1">
      <alignment horizontal="right" wrapText="1" readingOrder="1"/>
      <protection locked="0"/>
    </xf>
    <xf numFmtId="164" fontId="21" fillId="4" borderId="29" xfId="0" applyNumberFormat="1" applyFont="1" applyFill="1" applyBorder="1" applyAlignment="1" applyProtection="1">
      <alignment horizontal="right" wrapText="1" readingOrder="1"/>
      <protection locked="0"/>
    </xf>
    <xf numFmtId="4" fontId="3" fillId="14" borderId="6" xfId="3" applyNumberFormat="1" applyFill="1" applyBorder="1" applyAlignment="1">
      <alignment vertical="center" wrapText="1"/>
    </xf>
    <xf numFmtId="4" fontId="11" fillId="0" borderId="0" xfId="0" applyNumberFormat="1" applyFont="1"/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5" fillId="0" borderId="6" xfId="3" applyFont="1" applyBorder="1" applyAlignment="1">
      <alignment horizontal="center" vertical="center" wrapText="1"/>
    </xf>
    <xf numFmtId="0" fontId="3" fillId="0" borderId="6" xfId="4" applyBorder="1" applyAlignment="1">
      <alignment horizontal="right" vertical="center" wrapText="1"/>
    </xf>
    <xf numFmtId="0" fontId="3" fillId="0" borderId="6" xfId="3" applyBorder="1" applyAlignment="1">
      <alignment horizontal="center" vertical="center" wrapText="1"/>
    </xf>
    <xf numFmtId="0" fontId="3" fillId="0" borderId="6" xfId="3" applyBorder="1" applyAlignment="1">
      <alignment horizontal="right" vertical="center" wrapText="1"/>
    </xf>
    <xf numFmtId="0" fontId="5" fillId="0" borderId="6" xfId="4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vertical="center"/>
    </xf>
    <xf numFmtId="3" fontId="3" fillId="0" borderId="6" xfId="3" applyNumberFormat="1" applyBorder="1" applyAlignment="1">
      <alignment vertical="center" wrapText="1"/>
    </xf>
    <xf numFmtId="0" fontId="5" fillId="2" borderId="6" xfId="3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left" vertical="center" wrapText="1"/>
    </xf>
    <xf numFmtId="4" fontId="6" fillId="3" borderId="6" xfId="0" applyNumberFormat="1" applyFont="1" applyFill="1" applyBorder="1" applyAlignment="1">
      <alignment vertical="center"/>
    </xf>
    <xf numFmtId="4" fontId="6" fillId="3" borderId="6" xfId="0" applyNumberFormat="1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left" vertical="center"/>
    </xf>
    <xf numFmtId="4" fontId="7" fillId="3" borderId="6" xfId="0" applyNumberFormat="1" applyFont="1" applyFill="1" applyBorder="1"/>
    <xf numFmtId="0" fontId="5" fillId="3" borderId="6" xfId="3" applyFont="1" applyFill="1" applyBorder="1" applyAlignment="1">
      <alignment horizontal="left" vertical="top" wrapText="1"/>
    </xf>
    <xf numFmtId="4" fontId="7" fillId="3" borderId="6" xfId="0" applyNumberFormat="1" applyFont="1" applyFill="1" applyBorder="1" applyAlignment="1">
      <alignment vertical="top"/>
    </xf>
    <xf numFmtId="4" fontId="5" fillId="3" borderId="11" xfId="2" quotePrefix="1" applyNumberFormat="1" applyFont="1" applyFill="1" applyBorder="1" applyAlignment="1">
      <alignment horizontal="right" vertical="center" wrapText="1"/>
    </xf>
    <xf numFmtId="4" fontId="5" fillId="3" borderId="6" xfId="3" applyNumberFormat="1" applyFont="1" applyFill="1" applyBorder="1" applyAlignment="1">
      <alignment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5" fillId="3" borderId="6" xfId="4" applyFont="1" applyFill="1" applyBorder="1" applyAlignment="1">
      <alignment horizontal="left" vertical="center" wrapText="1"/>
    </xf>
    <xf numFmtId="0" fontId="5" fillId="3" borderId="6" xfId="5" applyFont="1" applyFill="1" applyBorder="1" applyAlignment="1">
      <alignment horizontal="left" vertical="center" wrapText="1"/>
    </xf>
    <xf numFmtId="164" fontId="21" fillId="15" borderId="10" xfId="0" applyNumberFormat="1" applyFont="1" applyFill="1" applyBorder="1" applyAlignment="1" applyProtection="1">
      <alignment horizontal="right" wrapText="1" readingOrder="1"/>
      <protection locked="0"/>
    </xf>
    <xf numFmtId="0" fontId="42" fillId="16" borderId="6" xfId="0" applyFont="1" applyFill="1" applyBorder="1" applyAlignment="1" applyProtection="1">
      <alignment wrapText="1" readingOrder="1"/>
      <protection locked="0"/>
    </xf>
    <xf numFmtId="164" fontId="42" fillId="16" borderId="14" xfId="0" applyNumberFormat="1" applyFont="1" applyFill="1" applyBorder="1" applyAlignment="1" applyProtection="1">
      <alignment horizontal="right" wrapText="1" readingOrder="1"/>
      <protection locked="0"/>
    </xf>
    <xf numFmtId="4" fontId="40" fillId="17" borderId="6" xfId="3" applyNumberFormat="1" applyFont="1" applyFill="1" applyBorder="1" applyAlignment="1">
      <alignment vertical="center" wrapText="1"/>
    </xf>
    <xf numFmtId="164" fontId="43" fillId="16" borderId="10" xfId="0" applyNumberFormat="1" applyFont="1" applyFill="1" applyBorder="1" applyAlignment="1" applyProtection="1">
      <alignment horizontal="right" wrapText="1" readingOrder="1"/>
      <protection locked="0"/>
    </xf>
    <xf numFmtId="164" fontId="42" fillId="16" borderId="10" xfId="0" applyNumberFormat="1" applyFont="1" applyFill="1" applyBorder="1" applyAlignment="1" applyProtection="1">
      <alignment horizontal="right" wrapText="1" readingOrder="1"/>
      <protection locked="0"/>
    </xf>
    <xf numFmtId="4" fontId="35" fillId="17" borderId="6" xfId="0" applyNumberFormat="1" applyFont="1" applyFill="1" applyBorder="1" applyAlignment="1">
      <alignment vertical="center"/>
    </xf>
    <xf numFmtId="4" fontId="35" fillId="17" borderId="11" xfId="0" applyNumberFormat="1" applyFont="1" applyFill="1" applyBorder="1" applyAlignment="1">
      <alignment horizontal="right" vertical="center"/>
    </xf>
    <xf numFmtId="164" fontId="42" fillId="16" borderId="26" xfId="0" applyNumberFormat="1" applyFont="1" applyFill="1" applyBorder="1" applyAlignment="1" applyProtection="1">
      <alignment horizontal="right" wrapText="1" readingOrder="1"/>
      <protection locked="0"/>
    </xf>
    <xf numFmtId="164" fontId="42" fillId="16" borderId="29" xfId="0" applyNumberFormat="1" applyFont="1" applyFill="1" applyBorder="1" applyAlignment="1" applyProtection="1">
      <alignment horizontal="right" wrapText="1" readingOrder="1"/>
      <protection locked="0"/>
    </xf>
    <xf numFmtId="0" fontId="42" fillId="16" borderId="28" xfId="0" applyFont="1" applyFill="1" applyBorder="1" applyAlignment="1" applyProtection="1">
      <alignment vertical="top" wrapText="1" readingOrder="1"/>
      <protection locked="0"/>
    </xf>
    <xf numFmtId="164" fontId="42" fillId="17" borderId="26" xfId="0" applyNumberFormat="1" applyFont="1" applyFill="1" applyBorder="1" applyAlignment="1" applyProtection="1">
      <alignment horizontal="right" wrapText="1" readingOrder="1"/>
      <protection locked="0"/>
    </xf>
    <xf numFmtId="164" fontId="42" fillId="17" borderId="29" xfId="0" applyNumberFormat="1" applyFont="1" applyFill="1" applyBorder="1" applyAlignment="1" applyProtection="1">
      <alignment horizontal="right" wrapText="1" readingOrder="1"/>
      <protection locked="0"/>
    </xf>
    <xf numFmtId="0" fontId="21" fillId="18" borderId="27" xfId="0" applyFont="1" applyFill="1" applyBorder="1" applyAlignment="1" applyProtection="1">
      <alignment vertical="top" wrapText="1" readingOrder="1"/>
      <protection locked="0"/>
    </xf>
    <xf numFmtId="164" fontId="21" fillId="18" borderId="27" xfId="0" applyNumberFormat="1" applyFont="1" applyFill="1" applyBorder="1" applyAlignment="1" applyProtection="1">
      <alignment horizontal="right" wrapText="1" readingOrder="1"/>
      <protection locked="0"/>
    </xf>
    <xf numFmtId="164" fontId="21" fillId="15" borderId="27" xfId="0" applyNumberFormat="1" applyFont="1" applyFill="1" applyBorder="1" applyAlignment="1" applyProtection="1">
      <alignment horizontal="right" wrapText="1" readingOrder="1"/>
      <protection locked="0"/>
    </xf>
    <xf numFmtId="0" fontId="21" fillId="18" borderId="10" xfId="0" applyFont="1" applyFill="1" applyBorder="1" applyAlignment="1" applyProtection="1">
      <alignment vertical="top" wrapText="1" readingOrder="1"/>
      <protection locked="0"/>
    </xf>
    <xf numFmtId="164" fontId="21" fillId="18" borderId="10" xfId="0" applyNumberFormat="1" applyFont="1" applyFill="1" applyBorder="1" applyAlignment="1" applyProtection="1">
      <alignment horizontal="right" wrapText="1" readingOrder="1"/>
      <protection locked="0"/>
    </xf>
    <xf numFmtId="164" fontId="21" fillId="19" borderId="10" xfId="0" applyNumberFormat="1" applyFont="1" applyFill="1" applyBorder="1" applyAlignment="1" applyProtection="1">
      <alignment horizontal="right" wrapText="1" readingOrder="1"/>
      <protection locked="0"/>
    </xf>
    <xf numFmtId="0" fontId="21" fillId="19" borderId="10" xfId="0" applyFont="1" applyFill="1" applyBorder="1" applyAlignment="1" applyProtection="1">
      <alignment vertical="top" wrapText="1" readingOrder="1"/>
      <protection locked="0"/>
    </xf>
    <xf numFmtId="4" fontId="7" fillId="3" borderId="13" xfId="0" applyNumberFormat="1" applyFont="1" applyFill="1" applyBorder="1" applyAlignment="1">
      <alignment horizontal="right"/>
    </xf>
    <xf numFmtId="4" fontId="7" fillId="3" borderId="5" xfId="0" applyNumberFormat="1" applyFont="1" applyFill="1" applyBorder="1" applyAlignment="1">
      <alignment vertical="center"/>
    </xf>
    <xf numFmtId="2" fontId="7" fillId="3" borderId="5" xfId="0" applyNumberFormat="1" applyFont="1" applyFill="1" applyBorder="1" applyAlignment="1">
      <alignment vertical="center"/>
    </xf>
    <xf numFmtId="3" fontId="6" fillId="3" borderId="5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0" fontId="7" fillId="3" borderId="5" xfId="0" quotePrefix="1" applyFont="1" applyFill="1" applyBorder="1" applyAlignment="1">
      <alignment horizontal="right" vertical="center"/>
    </xf>
    <xf numFmtId="4" fontId="6" fillId="3" borderId="5" xfId="0" applyNumberFormat="1" applyFont="1" applyFill="1" applyBorder="1" applyAlignment="1">
      <alignment vertical="center"/>
    </xf>
    <xf numFmtId="0" fontId="6" fillId="3" borderId="5" xfId="0" quotePrefix="1" applyFont="1" applyFill="1" applyBorder="1" applyAlignment="1">
      <alignment horizontal="right" vertical="center"/>
    </xf>
    <xf numFmtId="0" fontId="42" fillId="16" borderId="7" xfId="0" applyFont="1" applyFill="1" applyBorder="1" applyAlignment="1" applyProtection="1">
      <alignment horizontal="left" vertical="top" wrapText="1" readingOrder="1"/>
      <protection locked="0"/>
    </xf>
    <xf numFmtId="0" fontId="42" fillId="16" borderId="8" xfId="0" applyFont="1" applyFill="1" applyBorder="1" applyAlignment="1" applyProtection="1">
      <alignment horizontal="left" vertical="top" wrapText="1" readingOrder="1"/>
      <protection locked="0"/>
    </xf>
    <xf numFmtId="0" fontId="42" fillId="16" borderId="9" xfId="0" applyFont="1" applyFill="1" applyBorder="1" applyAlignment="1" applyProtection="1">
      <alignment horizontal="left" vertical="top" wrapText="1" readingOrder="1"/>
      <protection locked="0"/>
    </xf>
    <xf numFmtId="0" fontId="23" fillId="7" borderId="12" xfId="0" applyFont="1" applyFill="1" applyBorder="1" applyAlignment="1" applyProtection="1">
      <alignment horizontal="left" vertical="top" wrapText="1" readingOrder="1"/>
      <protection locked="0"/>
    </xf>
    <xf numFmtId="0" fontId="0" fillId="0" borderId="13" xfId="0" applyBorder="1" applyAlignment="1">
      <alignment horizontal="left" vertical="top" wrapText="1" readingOrder="1"/>
    </xf>
    <xf numFmtId="0" fontId="0" fillId="0" borderId="14" xfId="0" applyBorder="1" applyAlignment="1">
      <alignment horizontal="left" vertical="top" wrapText="1" readingOrder="1"/>
    </xf>
    <xf numFmtId="0" fontId="21" fillId="7" borderId="12" xfId="0" applyFont="1" applyFill="1" applyBorder="1" applyAlignment="1" applyProtection="1">
      <alignment horizontal="left" vertical="top" wrapText="1" readingOrder="1"/>
      <protection locked="0"/>
    </xf>
    <xf numFmtId="0" fontId="21" fillId="7" borderId="13" xfId="0" applyFont="1" applyFill="1" applyBorder="1" applyAlignment="1" applyProtection="1">
      <alignment horizontal="left" vertical="top" wrapText="1" readingOrder="1"/>
      <protection locked="0"/>
    </xf>
    <xf numFmtId="0" fontId="21" fillId="7" borderId="14" xfId="0" applyFont="1" applyFill="1" applyBorder="1" applyAlignment="1" applyProtection="1">
      <alignment horizontal="left" vertical="top" wrapText="1" readingOrder="1"/>
      <protection locked="0"/>
    </xf>
    <xf numFmtId="0" fontId="21" fillId="9" borderId="10" xfId="0" applyFont="1" applyFill="1" applyBorder="1" applyAlignment="1" applyProtection="1">
      <alignment horizontal="left" vertical="top" wrapText="1" readingOrder="1"/>
      <protection locked="0"/>
    </xf>
    <xf numFmtId="0" fontId="23" fillId="7" borderId="10" xfId="0" applyFont="1" applyFill="1" applyBorder="1" applyAlignment="1" applyProtection="1">
      <alignment horizontal="left" vertical="top" wrapText="1" readingOrder="1"/>
      <protection locked="0"/>
    </xf>
    <xf numFmtId="0" fontId="19" fillId="2" borderId="12" xfId="0" applyFont="1" applyFill="1" applyBorder="1" applyAlignment="1" applyProtection="1">
      <alignment horizontal="left" vertical="top" wrapText="1" readingOrder="1"/>
      <protection locked="0"/>
    </xf>
    <xf numFmtId="0" fontId="3" fillId="0" borderId="15" xfId="5" applyBorder="1" applyAlignment="1">
      <alignment horizontal="left" vertical="center" wrapText="1"/>
    </xf>
    <xf numFmtId="0" fontId="3" fillId="0" borderId="13" xfId="5" applyBorder="1" applyAlignment="1">
      <alignment horizontal="left" vertical="center" wrapText="1"/>
    </xf>
    <xf numFmtId="0" fontId="3" fillId="0" borderId="21" xfId="5" applyBorder="1" applyAlignment="1">
      <alignment horizontal="left" vertical="center" wrapText="1"/>
    </xf>
    <xf numFmtId="0" fontId="23" fillId="7" borderId="13" xfId="0" applyFont="1" applyFill="1" applyBorder="1" applyAlignment="1" applyProtection="1">
      <alignment horizontal="left" vertical="top" wrapText="1" readingOrder="1"/>
      <protection locked="0"/>
    </xf>
    <xf numFmtId="0" fontId="23" fillId="7" borderId="14" xfId="0" applyFont="1" applyFill="1" applyBorder="1" applyAlignment="1" applyProtection="1">
      <alignment horizontal="left" vertical="top" wrapText="1" readingOrder="1"/>
      <protection locked="0"/>
    </xf>
    <xf numFmtId="0" fontId="22" fillId="0" borderId="0" xfId="0" applyFont="1" applyAlignment="1">
      <alignment horizontal="center" vertical="center"/>
    </xf>
    <xf numFmtId="0" fontId="21" fillId="8" borderId="10" xfId="0" applyFont="1" applyFill="1" applyBorder="1" applyAlignment="1" applyProtection="1">
      <alignment horizontal="center" vertical="center" wrapText="1" readingOrder="1"/>
      <protection locked="0"/>
    </xf>
    <xf numFmtId="0" fontId="20" fillId="8" borderId="10" xfId="0" applyFont="1" applyFill="1" applyBorder="1" applyAlignment="1" applyProtection="1">
      <alignment horizontal="center" vertical="center" wrapText="1" readingOrder="1"/>
      <protection locked="0"/>
    </xf>
    <xf numFmtId="0" fontId="12" fillId="8" borderId="10" xfId="0" applyFont="1" applyFill="1" applyBorder="1" applyAlignment="1">
      <alignment horizontal="center" vertical="center" wrapText="1" readingOrder="1"/>
    </xf>
    <xf numFmtId="0" fontId="21" fillId="15" borderId="12" xfId="0" applyFont="1" applyFill="1" applyBorder="1" applyAlignment="1" applyProtection="1">
      <alignment horizontal="left" wrapText="1" readingOrder="1"/>
      <protection locked="0"/>
    </xf>
    <xf numFmtId="0" fontId="21" fillId="15" borderId="13" xfId="0" applyFont="1" applyFill="1" applyBorder="1" applyAlignment="1" applyProtection="1">
      <alignment horizontal="left" wrapText="1" readingOrder="1"/>
      <protection locked="0"/>
    </xf>
    <xf numFmtId="0" fontId="21" fillId="15" borderId="14" xfId="0" applyFont="1" applyFill="1" applyBorder="1" applyAlignment="1" applyProtection="1">
      <alignment horizontal="left" wrapText="1" readingOrder="1"/>
      <protection locked="0"/>
    </xf>
    <xf numFmtId="0" fontId="21" fillId="18" borderId="27" xfId="0" applyFont="1" applyFill="1" applyBorder="1" applyAlignment="1" applyProtection="1">
      <alignment horizontal="left" vertical="top" wrapText="1" readingOrder="1"/>
      <protection locked="0"/>
    </xf>
    <xf numFmtId="0" fontId="7" fillId="0" borderId="23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49" fontId="21" fillId="18" borderId="12" xfId="0" applyNumberFormat="1" applyFont="1" applyFill="1" applyBorder="1" applyAlignment="1" applyProtection="1">
      <alignment horizontal="left" vertical="top" wrapText="1" shrinkToFit="1" readingOrder="1"/>
      <protection locked="0"/>
    </xf>
    <xf numFmtId="49" fontId="21" fillId="18" borderId="13" xfId="0" applyNumberFormat="1" applyFont="1" applyFill="1" applyBorder="1" applyAlignment="1" applyProtection="1">
      <alignment horizontal="left" vertical="top" wrapText="1" shrinkToFit="1" readingOrder="1"/>
      <protection locked="0"/>
    </xf>
    <xf numFmtId="49" fontId="21" fillId="18" borderId="14" xfId="0" applyNumberFormat="1" applyFont="1" applyFill="1" applyBorder="1" applyAlignment="1" applyProtection="1">
      <alignment horizontal="left" vertical="top" wrapText="1" shrinkToFit="1" readingOrder="1"/>
      <protection locked="0"/>
    </xf>
    <xf numFmtId="0" fontId="21" fillId="5" borderId="12" xfId="0" applyFont="1" applyFill="1" applyBorder="1" applyAlignment="1" applyProtection="1">
      <alignment horizontal="left" vertical="top" wrapText="1" readingOrder="1"/>
      <protection locked="0"/>
    </xf>
    <xf numFmtId="0" fontId="21" fillId="5" borderId="13" xfId="0" applyFont="1" applyFill="1" applyBorder="1" applyAlignment="1" applyProtection="1">
      <alignment horizontal="left" vertical="top" wrapText="1" readingOrder="1"/>
      <protection locked="0"/>
    </xf>
    <xf numFmtId="0" fontId="21" fillId="5" borderId="14" xfId="0" applyFont="1" applyFill="1" applyBorder="1" applyAlignment="1" applyProtection="1">
      <alignment horizontal="left" vertical="top" wrapText="1" readingOrder="1"/>
      <protection locked="0"/>
    </xf>
    <xf numFmtId="0" fontId="42" fillId="16" borderId="6" xfId="0" applyFont="1" applyFill="1" applyBorder="1" applyAlignment="1" applyProtection="1">
      <alignment horizontal="left" vertical="top" wrapText="1" readingOrder="1"/>
      <protection locked="0"/>
    </xf>
    <xf numFmtId="0" fontId="21" fillId="4" borderId="12" xfId="0" applyFont="1" applyFill="1" applyBorder="1" applyAlignment="1" applyProtection="1">
      <alignment horizontal="center" vertical="top" wrapText="1" readingOrder="1"/>
      <protection locked="0"/>
    </xf>
    <xf numFmtId="0" fontId="21" fillId="4" borderId="13" xfId="0" applyFont="1" applyFill="1" applyBorder="1" applyAlignment="1" applyProtection="1">
      <alignment horizontal="center" vertical="top" wrapText="1" readingOrder="1"/>
      <protection locked="0"/>
    </xf>
    <xf numFmtId="0" fontId="21" fillId="4" borderId="14" xfId="0" applyFont="1" applyFill="1" applyBorder="1" applyAlignment="1" applyProtection="1">
      <alignment horizontal="center" vertical="top" wrapText="1" readingOrder="1"/>
      <protection locked="0"/>
    </xf>
    <xf numFmtId="0" fontId="21" fillId="15" borderId="24" xfId="0" applyFont="1" applyFill="1" applyBorder="1" applyAlignment="1" applyProtection="1">
      <alignment horizontal="left" wrapText="1" readingOrder="1"/>
      <protection locked="0"/>
    </xf>
    <xf numFmtId="0" fontId="21" fillId="15" borderId="25" xfId="0" applyFont="1" applyFill="1" applyBorder="1" applyAlignment="1" applyProtection="1">
      <alignment horizontal="left" wrapText="1" readingOrder="1"/>
      <protection locked="0"/>
    </xf>
    <xf numFmtId="0" fontId="21" fillId="15" borderId="26" xfId="0" applyFont="1" applyFill="1" applyBorder="1" applyAlignment="1" applyProtection="1">
      <alignment horizontal="left" wrapText="1" readingOrder="1"/>
      <protection locked="0"/>
    </xf>
    <xf numFmtId="0" fontId="42" fillId="16" borderId="28" xfId="0" applyFont="1" applyFill="1" applyBorder="1" applyAlignment="1" applyProtection="1">
      <alignment horizontal="left" vertical="top" wrapText="1" readingOrder="1"/>
      <protection locked="0"/>
    </xf>
    <xf numFmtId="0" fontId="41" fillId="17" borderId="8" xfId="0" applyFont="1" applyFill="1" applyBorder="1" applyAlignment="1">
      <alignment horizontal="left" vertical="top" wrapText="1" readingOrder="1"/>
    </xf>
    <xf numFmtId="0" fontId="41" fillId="17" borderId="9" xfId="0" applyFont="1" applyFill="1" applyBorder="1" applyAlignment="1">
      <alignment horizontal="left" vertical="top" wrapText="1" readingOrder="1"/>
    </xf>
    <xf numFmtId="0" fontId="7" fillId="2" borderId="12" xfId="0" applyFont="1" applyFill="1" applyBorder="1" applyAlignment="1" applyProtection="1">
      <alignment horizontal="left" vertical="top" wrapText="1" readingOrder="1"/>
      <protection locked="0"/>
    </xf>
    <xf numFmtId="0" fontId="7" fillId="2" borderId="13" xfId="0" applyFont="1" applyFill="1" applyBorder="1" applyAlignment="1" applyProtection="1">
      <alignment horizontal="left" vertical="top" wrapText="1" readingOrder="1"/>
      <protection locked="0"/>
    </xf>
    <xf numFmtId="0" fontId="7" fillId="2" borderId="14" xfId="0" applyFont="1" applyFill="1" applyBorder="1" applyAlignment="1" applyProtection="1">
      <alignment horizontal="left" vertical="top" wrapText="1" readingOrder="1"/>
      <protection locked="0"/>
    </xf>
    <xf numFmtId="0" fontId="21" fillId="5" borderId="10" xfId="0" applyFont="1" applyFill="1" applyBorder="1" applyAlignment="1" applyProtection="1">
      <alignment horizontal="left" vertical="top" wrapText="1" readingOrder="1"/>
      <protection locked="0"/>
    </xf>
    <xf numFmtId="0" fontId="5" fillId="0" borderId="13" xfId="5" applyFont="1" applyBorder="1" applyAlignment="1">
      <alignment horizontal="left" vertical="center" wrapText="1"/>
    </xf>
    <xf numFmtId="0" fontId="5" fillId="0" borderId="14" xfId="5" applyFont="1" applyBorder="1" applyAlignment="1">
      <alignment horizontal="left" vertical="center" wrapText="1"/>
    </xf>
    <xf numFmtId="0" fontId="21" fillId="18" borderId="10" xfId="0" applyFont="1" applyFill="1" applyBorder="1" applyAlignment="1" applyProtection="1">
      <alignment horizontal="left" vertical="top" wrapText="1" readingOrder="1"/>
      <protection locked="0"/>
    </xf>
    <xf numFmtId="0" fontId="21" fillId="19" borderId="12" xfId="0" applyFont="1" applyFill="1" applyBorder="1" applyAlignment="1" applyProtection="1">
      <alignment horizontal="left" vertical="top" wrapText="1" readingOrder="1"/>
      <protection locked="0"/>
    </xf>
    <xf numFmtId="0" fontId="21" fillId="19" borderId="13" xfId="0" applyFont="1" applyFill="1" applyBorder="1" applyAlignment="1" applyProtection="1">
      <alignment horizontal="left" vertical="top" wrapText="1" readingOrder="1"/>
      <protection locked="0"/>
    </xf>
    <xf numFmtId="0" fontId="21" fillId="19" borderId="14" xfId="0" applyFont="1" applyFill="1" applyBorder="1" applyAlignment="1" applyProtection="1">
      <alignment horizontal="left" vertical="top" wrapText="1" readingOrder="1"/>
      <protection locked="0"/>
    </xf>
    <xf numFmtId="0" fontId="5" fillId="12" borderId="15" xfId="3" applyFont="1" applyFill="1" applyBorder="1" applyAlignment="1">
      <alignment horizontal="left" vertical="center" wrapText="1"/>
    </xf>
    <xf numFmtId="0" fontId="0" fillId="12" borderId="13" xfId="0" applyFill="1" applyBorder="1" applyAlignment="1">
      <alignment horizontal="left" wrapText="1"/>
    </xf>
    <xf numFmtId="0" fontId="0" fillId="12" borderId="14" xfId="0" applyFill="1" applyBorder="1" applyAlignment="1">
      <alignment horizontal="left" wrapText="1"/>
    </xf>
    <xf numFmtId="0" fontId="21" fillId="7" borderId="10" xfId="0" applyFont="1" applyFill="1" applyBorder="1" applyAlignment="1" applyProtection="1">
      <alignment horizontal="left" vertical="top" wrapText="1" readingOrder="1"/>
      <protection locked="0"/>
    </xf>
    <xf numFmtId="0" fontId="23" fillId="7" borderId="12" xfId="0" applyFont="1" applyFill="1" applyBorder="1" applyAlignment="1" applyProtection="1">
      <alignment vertical="top" wrapText="1" readingOrder="1"/>
      <protection locked="0"/>
    </xf>
    <xf numFmtId="0" fontId="23" fillId="7" borderId="13" xfId="0" applyFont="1" applyFill="1" applyBorder="1" applyAlignment="1" applyProtection="1">
      <alignment vertical="top" wrapText="1" readingOrder="1"/>
      <protection locked="0"/>
    </xf>
    <xf numFmtId="0" fontId="23" fillId="7" borderId="14" xfId="0" applyFont="1" applyFill="1" applyBorder="1" applyAlignment="1" applyProtection="1">
      <alignment vertical="top" wrapText="1" readingOrder="1"/>
      <protection locked="0"/>
    </xf>
    <xf numFmtId="0" fontId="21" fillId="13" borderId="10" xfId="0" applyFont="1" applyFill="1" applyBorder="1" applyAlignment="1" applyProtection="1">
      <alignment horizontal="left" vertical="top" wrapText="1" readingOrder="1"/>
      <protection locked="0"/>
    </xf>
    <xf numFmtId="0" fontId="21" fillId="13" borderId="12" xfId="0" applyFont="1" applyFill="1" applyBorder="1" applyAlignment="1" applyProtection="1">
      <alignment horizontal="left" vertical="top" wrapText="1" readingOrder="1"/>
      <protection locked="0"/>
    </xf>
    <xf numFmtId="0" fontId="21" fillId="13" borderId="13" xfId="0" applyFont="1" applyFill="1" applyBorder="1" applyAlignment="1" applyProtection="1">
      <alignment horizontal="left" vertical="top" wrapText="1" readingOrder="1"/>
      <protection locked="0"/>
    </xf>
    <xf numFmtId="0" fontId="21" fillId="13" borderId="14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21" fillId="11" borderId="12" xfId="0" applyFont="1" applyFill="1" applyBorder="1" applyAlignment="1" applyProtection="1">
      <alignment horizontal="left" vertical="top" wrapText="1" readingOrder="1"/>
      <protection locked="0"/>
    </xf>
    <xf numFmtId="0" fontId="36" fillId="12" borderId="13" xfId="0" applyFont="1" applyFill="1" applyBorder="1" applyAlignment="1">
      <alignment horizontal="left" vertical="top" wrapText="1" readingOrder="1"/>
    </xf>
    <xf numFmtId="0" fontId="36" fillId="12" borderId="14" xfId="0" applyFont="1" applyFill="1" applyBorder="1" applyAlignment="1">
      <alignment horizontal="left" vertical="top" wrapText="1" readingOrder="1"/>
    </xf>
    <xf numFmtId="0" fontId="5" fillId="12" borderId="13" xfId="3" applyFont="1" applyFill="1" applyBorder="1" applyAlignment="1">
      <alignment horizontal="left" vertical="center" wrapText="1"/>
    </xf>
    <xf numFmtId="0" fontId="5" fillId="12" borderId="21" xfId="3" applyFont="1" applyFill="1" applyBorder="1" applyAlignment="1">
      <alignment horizontal="left" vertical="center" wrapText="1"/>
    </xf>
    <xf numFmtId="0" fontId="23" fillId="7" borderId="10" xfId="0" applyFont="1" applyFill="1" applyBorder="1" applyAlignment="1" applyProtection="1">
      <alignment vertical="top" wrapText="1" readingOrder="1"/>
      <protection locked="0"/>
    </xf>
    <xf numFmtId="0" fontId="6" fillId="3" borderId="5" xfId="0" quotePrefix="1" applyFont="1" applyFill="1" applyBorder="1" applyAlignment="1">
      <alignment horizontal="left" vertical="center" wrapText="1"/>
    </xf>
    <xf numFmtId="0" fontId="39" fillId="3" borderId="5" xfId="0" applyFont="1" applyFill="1" applyBorder="1" applyAlignment="1">
      <alignment horizontal="left" vertical="center" wrapText="1"/>
    </xf>
    <xf numFmtId="0" fontId="6" fillId="0" borderId="2" xfId="0" quotePrefix="1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left" vertical="center" wrapText="1"/>
    </xf>
    <xf numFmtId="0" fontId="6" fillId="0" borderId="4" xfId="0" quotePrefix="1" applyFont="1" applyBorder="1" applyAlignment="1">
      <alignment horizontal="left" vertical="center" wrapText="1"/>
    </xf>
    <xf numFmtId="0" fontId="6" fillId="0" borderId="5" xfId="0" quotePrefix="1" applyFont="1" applyBorder="1" applyAlignment="1">
      <alignment horizontal="left" vertical="center" wrapText="1"/>
    </xf>
    <xf numFmtId="0" fontId="39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quotePrefix="1" applyFont="1" applyBorder="1" applyAlignment="1">
      <alignment vertical="center"/>
    </xf>
    <xf numFmtId="0" fontId="6" fillId="0" borderId="3" xfId="0" quotePrefix="1" applyFont="1" applyBorder="1" applyAlignment="1">
      <alignment vertical="center"/>
    </xf>
    <xf numFmtId="0" fontId="6" fillId="0" borderId="4" xfId="0" quotePrefix="1" applyFont="1" applyBorder="1" applyAlignment="1">
      <alignment vertical="center"/>
    </xf>
    <xf numFmtId="0" fontId="6" fillId="0" borderId="2" xfId="0" quotePrefix="1" applyFont="1" applyBorder="1" applyAlignment="1">
      <alignment vertical="center" wrapText="1"/>
    </xf>
    <xf numFmtId="0" fontId="6" fillId="0" borderId="3" xfId="0" quotePrefix="1" applyFont="1" applyBorder="1" applyAlignment="1">
      <alignment vertical="center" wrapText="1"/>
    </xf>
    <xf numFmtId="0" fontId="6" fillId="0" borderId="4" xfId="0" quotePrefix="1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3" borderId="2" xfId="0" quotePrefix="1" applyFont="1" applyFill="1" applyBorder="1" applyAlignment="1">
      <alignment horizontal="left" vertic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6" fillId="3" borderId="4" xfId="0" quotePrefix="1" applyFont="1" applyFill="1" applyBorder="1" applyAlignment="1">
      <alignment horizontal="left" vertical="center" wrapText="1"/>
    </xf>
    <xf numFmtId="0" fontId="15" fillId="0" borderId="2" xfId="0" quotePrefix="1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6" fillId="0" borderId="2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left" vertical="center"/>
    </xf>
    <xf numFmtId="0" fontId="6" fillId="0" borderId="4" xfId="0" quotePrefix="1" applyFont="1" applyBorder="1" applyAlignment="1">
      <alignment horizontal="left" vertical="center"/>
    </xf>
    <xf numFmtId="0" fontId="6" fillId="3" borderId="2" xfId="0" quotePrefix="1" applyFont="1" applyFill="1" applyBorder="1" applyAlignment="1">
      <alignment vertical="center" wrapText="1"/>
    </xf>
    <xf numFmtId="0" fontId="6" fillId="3" borderId="3" xfId="0" quotePrefix="1" applyFont="1" applyFill="1" applyBorder="1" applyAlignment="1">
      <alignment vertical="center" wrapText="1"/>
    </xf>
    <xf numFmtId="0" fontId="6" fillId="3" borderId="4" xfId="0" quotePrefix="1" applyFont="1" applyFill="1" applyBorder="1" applyAlignment="1">
      <alignment vertical="center" wrapText="1"/>
    </xf>
    <xf numFmtId="0" fontId="6" fillId="3" borderId="2" xfId="0" quotePrefix="1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30" fillId="0" borderId="1" xfId="0" applyFont="1" applyBorder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11" fillId="0" borderId="0" xfId="0" applyFont="1"/>
    <xf numFmtId="0" fontId="28" fillId="0" borderId="2" xfId="0" quotePrefix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8" borderId="7" xfId="3" applyFont="1" applyFill="1" applyBorder="1" applyAlignment="1">
      <alignment horizontal="left" vertical="center" wrapText="1"/>
    </xf>
    <xf numFmtId="0" fontId="0" fillId="8" borderId="8" xfId="0" applyFill="1" applyBorder="1" applyAlignment="1">
      <alignment horizontal="left" vertical="center" wrapText="1"/>
    </xf>
    <xf numFmtId="0" fontId="0" fillId="8" borderId="9" xfId="0" applyFill="1" applyBorder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6" fillId="8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9" fillId="8" borderId="6" xfId="0" applyFont="1" applyFill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left" vertical="center"/>
    </xf>
    <xf numFmtId="0" fontId="19" fillId="0" borderId="6" xfId="0" applyFont="1" applyBorder="1" applyAlignment="1">
      <alignment vertical="center"/>
    </xf>
    <xf numFmtId="0" fontId="7" fillId="0" borderId="7" xfId="0" applyFont="1" applyBorder="1"/>
    <xf numFmtId="0" fontId="37" fillId="0" borderId="8" xfId="0" applyFont="1" applyBorder="1"/>
    <xf numFmtId="0" fontId="37" fillId="0" borderId="9" xfId="0" applyFont="1" applyBorder="1"/>
    <xf numFmtId="0" fontId="0" fillId="8" borderId="6" xfId="0" applyFill="1" applyBorder="1" applyAlignment="1">
      <alignment horizontal="center" vertical="center" wrapText="1"/>
    </xf>
  </cellXfs>
  <cellStyles count="9">
    <cellStyle name="Normal" xfId="0" builtinId="0"/>
    <cellStyle name="Normal 2" xfId="7" xr:uid="{00000000-0005-0000-0000-000001000000}"/>
    <cellStyle name="Normal 3" xfId="8" xr:uid="{00000000-0005-0000-0000-000002000000}"/>
    <cellStyle name="Obično_1Prihodi-rashodi2004" xfId="1" xr:uid="{00000000-0005-0000-0000-000003000000}"/>
    <cellStyle name="Obično_bilanca" xfId="2" xr:uid="{00000000-0005-0000-0000-000004000000}"/>
    <cellStyle name="Obično_List4" xfId="4" xr:uid="{00000000-0005-0000-0000-000005000000}"/>
    <cellStyle name="Obično_List5" xfId="5" xr:uid="{00000000-0005-0000-0000-000006000000}"/>
    <cellStyle name="Obično_List6" xfId="6" xr:uid="{00000000-0005-0000-0000-000007000000}"/>
    <cellStyle name="Obično_List7" xfId="3" xr:uid="{00000000-0005-0000-0000-000008000000}"/>
  </cellStyles>
  <dxfs count="0"/>
  <tableStyles count="0" defaultTableStyle="TableStyleMedium2" defaultPivotStyle="PivotStyleLight16"/>
  <colors>
    <mruColors>
      <color rgb="FFCC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="85" zoomScaleNormal="85" zoomScaleSheetLayoutView="100" workbookViewId="0">
      <selection activeCell="H18" sqref="H18"/>
    </sheetView>
  </sheetViews>
  <sheetFormatPr defaultRowHeight="15"/>
  <cols>
    <col min="5" max="5" width="18.140625" customWidth="1"/>
    <col min="6" max="6" width="18.85546875" customWidth="1"/>
    <col min="7" max="7" width="15.85546875" customWidth="1"/>
    <col min="8" max="8" width="18.5703125" customWidth="1"/>
    <col min="9" max="9" width="8.7109375" customWidth="1"/>
    <col min="10" max="10" width="10.140625" customWidth="1"/>
    <col min="13" max="13" width="13.28515625" bestFit="1" customWidth="1"/>
  </cols>
  <sheetData>
    <row r="1" spans="1:10" s="78" customFormat="1" ht="12.75">
      <c r="A1" s="78" t="s">
        <v>158</v>
      </c>
    </row>
    <row r="2" spans="1:10" s="78" customFormat="1" ht="12.75">
      <c r="A2" s="78" t="s">
        <v>157</v>
      </c>
    </row>
    <row r="3" spans="1:10" s="78" customFormat="1" ht="15.75" customHeight="1"/>
    <row r="4" spans="1:10" s="78" customFormat="1" ht="12.75">
      <c r="A4" s="78" t="s">
        <v>290</v>
      </c>
    </row>
    <row r="5" spans="1:10" s="27" customFormat="1" ht="12.75">
      <c r="A5" s="27" t="s">
        <v>291</v>
      </c>
    </row>
    <row r="6" spans="1:10" s="62" customFormat="1" ht="9" customHeight="1"/>
    <row r="7" spans="1:10" s="62" customFormat="1" ht="46.5" customHeight="1">
      <c r="B7" s="382" t="s">
        <v>267</v>
      </c>
      <c r="C7" s="383"/>
      <c r="D7" s="383"/>
      <c r="E7" s="383"/>
      <c r="F7" s="383"/>
      <c r="G7" s="383"/>
      <c r="H7" s="383"/>
      <c r="I7" s="383"/>
    </row>
    <row r="8" spans="1:10" s="62" customFormat="1" ht="12" customHeight="1">
      <c r="A8" s="1"/>
      <c r="B8" s="1"/>
      <c r="C8" s="1"/>
      <c r="D8" s="1"/>
      <c r="E8" s="1"/>
      <c r="F8" s="1"/>
      <c r="G8" s="1"/>
    </row>
    <row r="9" spans="1:10" s="62" customFormat="1" ht="15.75" customHeight="1">
      <c r="B9" s="59"/>
      <c r="D9" s="68"/>
      <c r="F9" s="59" t="s">
        <v>0</v>
      </c>
      <c r="G9" s="68"/>
    </row>
    <row r="10" spans="1:10" s="62" customFormat="1" ht="18" customHeight="1">
      <c r="B10" s="382" t="s">
        <v>176</v>
      </c>
      <c r="C10" s="383"/>
      <c r="D10" s="383"/>
      <c r="E10" s="383"/>
      <c r="F10" s="383"/>
      <c r="G10" s="383"/>
      <c r="H10" s="383"/>
    </row>
    <row r="11" spans="1:10" s="62" customFormat="1" ht="9.75" customHeight="1">
      <c r="B11" s="59"/>
    </row>
    <row r="12" spans="1:10" s="193" customFormat="1" ht="21" customHeight="1">
      <c r="A12" s="387" t="s">
        <v>288</v>
      </c>
      <c r="B12" s="387"/>
      <c r="C12" s="387"/>
      <c r="D12" s="387"/>
      <c r="E12" s="387"/>
      <c r="F12" s="387"/>
      <c r="G12" s="387"/>
      <c r="H12" s="387"/>
      <c r="I12" s="387"/>
      <c r="J12" s="387"/>
    </row>
    <row r="13" spans="1:10" s="64" customFormat="1" ht="28.5" customHeight="1">
      <c r="A13" s="384" t="s">
        <v>167</v>
      </c>
      <c r="B13" s="385"/>
      <c r="C13" s="385"/>
      <c r="D13" s="385"/>
      <c r="E13" s="386"/>
      <c r="F13" s="60" t="s">
        <v>268</v>
      </c>
      <c r="G13" s="182" t="s">
        <v>269</v>
      </c>
      <c r="H13" s="60" t="s">
        <v>270</v>
      </c>
      <c r="I13" s="61" t="s">
        <v>5</v>
      </c>
      <c r="J13" s="61" t="s">
        <v>5</v>
      </c>
    </row>
    <row r="14" spans="1:10" s="28" customFormat="1" ht="9.75" customHeight="1">
      <c r="A14" s="369">
        <v>1</v>
      </c>
      <c r="B14" s="370"/>
      <c r="C14" s="370"/>
      <c r="D14" s="370"/>
      <c r="E14" s="371"/>
      <c r="F14" s="8">
        <v>2</v>
      </c>
      <c r="G14" s="8">
        <v>3</v>
      </c>
      <c r="H14" s="65">
        <v>4</v>
      </c>
      <c r="I14" s="65" t="s">
        <v>174</v>
      </c>
      <c r="J14" s="65" t="s">
        <v>175</v>
      </c>
    </row>
    <row r="15" spans="1:10" s="62" customFormat="1" ht="18" customHeight="1">
      <c r="A15" s="354" t="s">
        <v>168</v>
      </c>
      <c r="B15" s="355"/>
      <c r="C15" s="355"/>
      <c r="D15" s="355"/>
      <c r="E15" s="356"/>
      <c r="F15" s="67">
        <v>3273267.01</v>
      </c>
      <c r="G15" s="67">
        <v>6930760</v>
      </c>
      <c r="H15" s="67">
        <v>3417541.49</v>
      </c>
      <c r="I15" s="56">
        <f t="shared" ref="I15:I21" si="0">(H15/F15)*100</f>
        <v>104.40765997882954</v>
      </c>
      <c r="J15" s="56">
        <f t="shared" ref="J15:J21" si="1">(H15/G15)*100</f>
        <v>49.309765307123612</v>
      </c>
    </row>
    <row r="16" spans="1:10" s="62" customFormat="1" ht="18" customHeight="1">
      <c r="A16" s="357" t="s">
        <v>169</v>
      </c>
      <c r="B16" s="358"/>
      <c r="C16" s="358"/>
      <c r="D16" s="358"/>
      <c r="E16" s="359"/>
      <c r="F16" s="67">
        <v>0</v>
      </c>
      <c r="G16" s="67">
        <v>0</v>
      </c>
      <c r="H16" s="67">
        <v>0</v>
      </c>
      <c r="I16" s="56">
        <v>0</v>
      </c>
      <c r="J16" s="56">
        <v>0</v>
      </c>
    </row>
    <row r="17" spans="1:13" s="62" customFormat="1" ht="18" customHeight="1">
      <c r="A17" s="378" t="s">
        <v>145</v>
      </c>
      <c r="B17" s="379"/>
      <c r="C17" s="379"/>
      <c r="D17" s="379"/>
      <c r="E17" s="380"/>
      <c r="F17" s="267">
        <f>SUM(F15:F16)</f>
        <v>3273267.01</v>
      </c>
      <c r="G17" s="267">
        <f>G15+G16</f>
        <v>6930760</v>
      </c>
      <c r="H17" s="267">
        <f>H15+H16</f>
        <v>3417541.49</v>
      </c>
      <c r="I17" s="268">
        <f t="shared" si="0"/>
        <v>104.40765997882954</v>
      </c>
      <c r="J17" s="268">
        <f t="shared" si="1"/>
        <v>49.309765307123612</v>
      </c>
    </row>
    <row r="18" spans="1:13" s="62" customFormat="1" ht="18" customHeight="1">
      <c r="A18" s="360" t="s">
        <v>170</v>
      </c>
      <c r="B18" s="361"/>
      <c r="C18" s="361"/>
      <c r="D18" s="361"/>
      <c r="E18" s="362"/>
      <c r="F18" s="44">
        <v>3191411.06</v>
      </c>
      <c r="G18" s="44">
        <v>6962110</v>
      </c>
      <c r="H18" s="44">
        <v>4007305.67</v>
      </c>
      <c r="I18" s="56">
        <f t="shared" si="0"/>
        <v>125.56532501331871</v>
      </c>
      <c r="J18" s="56">
        <f t="shared" si="1"/>
        <v>57.558781317732702</v>
      </c>
    </row>
    <row r="19" spans="1:13" s="62" customFormat="1" ht="18" customHeight="1">
      <c r="A19" s="372" t="s">
        <v>255</v>
      </c>
      <c r="B19" s="373"/>
      <c r="C19" s="373"/>
      <c r="D19" s="373"/>
      <c r="E19" s="374"/>
      <c r="F19" s="67">
        <v>16511.830000000002</v>
      </c>
      <c r="G19" s="44">
        <v>48500</v>
      </c>
      <c r="H19" s="44">
        <v>11396.89</v>
      </c>
      <c r="I19" s="56">
        <f t="shared" si="0"/>
        <v>69.022573512445305</v>
      </c>
      <c r="J19" s="56">
        <f t="shared" si="1"/>
        <v>23.498742268041237</v>
      </c>
    </row>
    <row r="20" spans="1:13" s="62" customFormat="1" ht="18" customHeight="1">
      <c r="A20" s="378" t="s">
        <v>101</v>
      </c>
      <c r="B20" s="379"/>
      <c r="C20" s="379"/>
      <c r="D20" s="379"/>
      <c r="E20" s="380"/>
      <c r="F20" s="267">
        <f>SUM(F18:F19)</f>
        <v>3207922.89</v>
      </c>
      <c r="G20" s="267">
        <f>G18+G19</f>
        <v>7010610</v>
      </c>
      <c r="H20" s="267">
        <f>H18+H19</f>
        <v>4018702.56</v>
      </c>
      <c r="I20" s="268">
        <f t="shared" si="0"/>
        <v>125.27428799886147</v>
      </c>
      <c r="J20" s="268">
        <f>(H20/G20)*100</f>
        <v>57.32315105247617</v>
      </c>
      <c r="M20" s="217"/>
    </row>
    <row r="21" spans="1:13" s="62" customFormat="1" ht="18" customHeight="1">
      <c r="A21" s="375" t="s">
        <v>3</v>
      </c>
      <c r="B21" s="376"/>
      <c r="C21" s="376"/>
      <c r="D21" s="376"/>
      <c r="E21" s="377"/>
      <c r="F21" s="267">
        <f>F17-F20</f>
        <v>65344.119999999646</v>
      </c>
      <c r="G21" s="267">
        <f>G17-G20</f>
        <v>-79850</v>
      </c>
      <c r="H21" s="267">
        <f>H17-H20</f>
        <v>-601161.06999999983</v>
      </c>
      <c r="I21" s="268">
        <f t="shared" si="0"/>
        <v>-919.99260224179784</v>
      </c>
      <c r="J21" s="268">
        <f t="shared" si="1"/>
        <v>752.86295554164042</v>
      </c>
    </row>
    <row r="22" spans="1:13" s="62" customFormat="1" ht="18">
      <c r="A22" s="1"/>
      <c r="B22" s="2"/>
      <c r="C22" s="2"/>
      <c r="D22" s="2"/>
      <c r="E22" s="2"/>
      <c r="G22" s="3"/>
      <c r="I22" s="63"/>
      <c r="J22" s="63"/>
    </row>
    <row r="23" spans="1:13" s="63" customFormat="1" ht="21" customHeight="1">
      <c r="A23" s="381" t="s">
        <v>289</v>
      </c>
      <c r="B23" s="381"/>
      <c r="C23" s="381"/>
      <c r="D23" s="381"/>
      <c r="E23" s="381"/>
      <c r="F23" s="381"/>
      <c r="G23" s="381"/>
      <c r="H23" s="381"/>
      <c r="I23" s="381"/>
      <c r="J23" s="381"/>
    </row>
    <row r="24" spans="1:13" s="62" customFormat="1" ht="25.5" customHeight="1">
      <c r="A24" s="384" t="s">
        <v>167</v>
      </c>
      <c r="B24" s="385"/>
      <c r="C24" s="385"/>
      <c r="D24" s="385"/>
      <c r="E24" s="386"/>
      <c r="F24" s="60" t="s">
        <v>268</v>
      </c>
      <c r="G24" s="182" t="s">
        <v>269</v>
      </c>
      <c r="H24" s="60" t="s">
        <v>272</v>
      </c>
      <c r="I24" s="61" t="s">
        <v>5</v>
      </c>
      <c r="J24" s="61" t="s">
        <v>5</v>
      </c>
    </row>
    <row r="25" spans="1:13" s="28" customFormat="1" ht="9.75" customHeight="1">
      <c r="A25" s="369">
        <v>1</v>
      </c>
      <c r="B25" s="370"/>
      <c r="C25" s="370"/>
      <c r="D25" s="370"/>
      <c r="E25" s="371"/>
      <c r="F25" s="8">
        <v>2</v>
      </c>
      <c r="G25" s="8">
        <v>3</v>
      </c>
      <c r="H25" s="65">
        <v>4</v>
      </c>
      <c r="I25" s="65" t="s">
        <v>174</v>
      </c>
      <c r="J25" s="65" t="s">
        <v>175</v>
      </c>
    </row>
    <row r="26" spans="1:13" s="62" customFormat="1" ht="24.75" customHeight="1">
      <c r="A26" s="363" t="s">
        <v>171</v>
      </c>
      <c r="B26" s="364"/>
      <c r="C26" s="364"/>
      <c r="D26" s="364"/>
      <c r="E26" s="365"/>
      <c r="F26" s="34">
        <v>0</v>
      </c>
      <c r="G26" s="9">
        <v>0</v>
      </c>
      <c r="H26" s="9">
        <v>0</v>
      </c>
      <c r="I26" s="69">
        <v>0</v>
      </c>
      <c r="J26" s="69">
        <v>0</v>
      </c>
    </row>
    <row r="27" spans="1:13" s="62" customFormat="1" ht="25.5" customHeight="1">
      <c r="A27" s="363" t="s">
        <v>172</v>
      </c>
      <c r="B27" s="364"/>
      <c r="C27" s="364"/>
      <c r="D27" s="364"/>
      <c r="E27" s="365"/>
      <c r="F27" s="9">
        <v>0</v>
      </c>
      <c r="G27" s="9">
        <v>0</v>
      </c>
      <c r="H27" s="9">
        <v>0</v>
      </c>
      <c r="I27" s="69">
        <v>0</v>
      </c>
      <c r="J27" s="69">
        <v>0</v>
      </c>
      <c r="M27" s="66"/>
    </row>
    <row r="28" spans="1:13" s="62" customFormat="1" ht="18" customHeight="1">
      <c r="A28" s="366" t="s">
        <v>173</v>
      </c>
      <c r="B28" s="367"/>
      <c r="C28" s="367"/>
      <c r="D28" s="367"/>
      <c r="E28" s="368"/>
      <c r="F28" s="269">
        <v>0</v>
      </c>
      <c r="G28" s="270">
        <v>0</v>
      </c>
      <c r="H28" s="270">
        <v>0</v>
      </c>
      <c r="I28" s="271">
        <v>0</v>
      </c>
      <c r="J28" s="271">
        <v>0</v>
      </c>
    </row>
    <row r="29" spans="1:13" s="62" customFormat="1" ht="19.5" customHeight="1">
      <c r="A29" s="349" t="s">
        <v>197</v>
      </c>
      <c r="B29" s="350"/>
      <c r="C29" s="350"/>
      <c r="D29" s="350"/>
      <c r="E29" s="351"/>
      <c r="F29" s="181">
        <v>229852.92</v>
      </c>
      <c r="G29" s="181">
        <v>79850</v>
      </c>
      <c r="H29" s="181">
        <v>88650.48</v>
      </c>
      <c r="I29" s="184">
        <v>0</v>
      </c>
      <c r="J29" s="184">
        <v>0</v>
      </c>
    </row>
    <row r="30" spans="1:13" s="62" customFormat="1" ht="19.5" customHeight="1">
      <c r="A30" s="352" t="s">
        <v>198</v>
      </c>
      <c r="B30" s="353"/>
      <c r="C30" s="353"/>
      <c r="D30" s="353"/>
      <c r="E30" s="353"/>
      <c r="F30" s="181">
        <f>F29+F21</f>
        <v>295197.03999999969</v>
      </c>
      <c r="G30" s="181">
        <v>0</v>
      </c>
      <c r="H30" s="181">
        <f>H21+H29</f>
        <v>-512510.58999999985</v>
      </c>
      <c r="I30" s="184">
        <v>0</v>
      </c>
      <c r="J30" s="184">
        <v>0</v>
      </c>
    </row>
    <row r="31" spans="1:13" ht="25.9" customHeight="1">
      <c r="A31" s="347" t="s">
        <v>284</v>
      </c>
      <c r="B31" s="348"/>
      <c r="C31" s="348"/>
      <c r="D31" s="348"/>
      <c r="E31" s="348"/>
      <c r="F31" s="272">
        <v>0</v>
      </c>
      <c r="G31" s="272">
        <v>0</v>
      </c>
      <c r="H31" s="272">
        <v>0</v>
      </c>
      <c r="I31" s="273">
        <v>0</v>
      </c>
      <c r="J31" s="273">
        <v>0</v>
      </c>
    </row>
    <row r="32" spans="1:13">
      <c r="F32" s="45"/>
      <c r="H32" s="45"/>
    </row>
    <row r="33" spans="1:7" ht="11.25" customHeight="1">
      <c r="A33" s="4"/>
      <c r="B33" s="5"/>
      <c r="C33" s="5"/>
      <c r="D33" s="5"/>
      <c r="E33" s="5"/>
      <c r="F33" s="5"/>
      <c r="G33" s="6"/>
    </row>
  </sheetData>
  <mergeCells count="21">
    <mergeCell ref="B7:I7"/>
    <mergeCell ref="B10:H10"/>
    <mergeCell ref="A13:E13"/>
    <mergeCell ref="A14:E14"/>
    <mergeCell ref="A24:E24"/>
    <mergeCell ref="A12:J12"/>
    <mergeCell ref="A31:E31"/>
    <mergeCell ref="A29:E29"/>
    <mergeCell ref="A30:E30"/>
    <mergeCell ref="A15:E15"/>
    <mergeCell ref="A16:E16"/>
    <mergeCell ref="A18:E18"/>
    <mergeCell ref="A26:E26"/>
    <mergeCell ref="A27:E27"/>
    <mergeCell ref="A28:E28"/>
    <mergeCell ref="A25:E25"/>
    <mergeCell ref="A19:E19"/>
    <mergeCell ref="A21:E21"/>
    <mergeCell ref="A17:E17"/>
    <mergeCell ref="A20:E20"/>
    <mergeCell ref="A23:J23"/>
  </mergeCells>
  <pageMargins left="1.3779527559055118" right="0.59055118110236227" top="0.55118110236220474" bottom="0.55118110236220474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N239"/>
  <sheetViews>
    <sheetView zoomScale="70" zoomScaleNormal="70" zoomScaleSheetLayoutView="70" workbookViewId="0">
      <selection activeCell="D13" sqref="D13"/>
    </sheetView>
  </sheetViews>
  <sheetFormatPr defaultRowHeight="12.75"/>
  <cols>
    <col min="1" max="1" width="6.7109375" style="11" customWidth="1"/>
    <col min="2" max="2" width="6.28515625" style="11" customWidth="1"/>
    <col min="3" max="3" width="80.85546875" style="10" customWidth="1"/>
    <col min="4" max="4" width="20.5703125" style="10" customWidth="1"/>
    <col min="5" max="5" width="18" style="10" customWidth="1"/>
    <col min="6" max="6" width="19.5703125" style="10" customWidth="1"/>
    <col min="7" max="7" width="9.7109375" style="10" bestFit="1" customWidth="1"/>
    <col min="8" max="8" width="9.5703125" style="10" customWidth="1"/>
    <col min="9" max="9" width="14.140625" style="10" customWidth="1"/>
    <col min="10" max="10" width="9.140625" style="10"/>
    <col min="11" max="11" width="10.85546875" style="10" bestFit="1" customWidth="1"/>
    <col min="12" max="12" width="12.42578125" style="10" bestFit="1" customWidth="1"/>
    <col min="13" max="242" width="9.140625" style="10"/>
    <col min="243" max="243" width="4.28515625" style="10" customWidth="1"/>
    <col min="244" max="244" width="4.42578125" style="10" customWidth="1"/>
    <col min="245" max="245" width="44.85546875" style="10" customWidth="1"/>
    <col min="246" max="246" width="13.7109375" style="10" customWidth="1"/>
    <col min="247" max="247" width="13.140625" style="10" customWidth="1"/>
    <col min="248" max="248" width="13.7109375" style="10" customWidth="1"/>
    <col min="249" max="250" width="9.5703125" style="10" customWidth="1"/>
    <col min="251" max="251" width="17" style="10" customWidth="1"/>
    <col min="252" max="252" width="20.28515625" style="10" customWidth="1"/>
    <col min="253" max="253" width="12.42578125" style="10" customWidth="1"/>
    <col min="254" max="498" width="9.140625" style="10"/>
    <col min="499" max="499" width="4.28515625" style="10" customWidth="1"/>
    <col min="500" max="500" width="4.42578125" style="10" customWidth="1"/>
    <col min="501" max="501" width="44.85546875" style="10" customWidth="1"/>
    <col min="502" max="502" width="13.7109375" style="10" customWidth="1"/>
    <col min="503" max="503" width="13.140625" style="10" customWidth="1"/>
    <col min="504" max="504" width="13.7109375" style="10" customWidth="1"/>
    <col min="505" max="506" width="9.5703125" style="10" customWidth="1"/>
    <col min="507" max="507" width="17" style="10" customWidth="1"/>
    <col min="508" max="508" width="20.28515625" style="10" customWidth="1"/>
    <col min="509" max="509" width="12.42578125" style="10" customWidth="1"/>
    <col min="510" max="754" width="9.140625" style="10"/>
    <col min="755" max="755" width="4.28515625" style="10" customWidth="1"/>
    <col min="756" max="756" width="4.42578125" style="10" customWidth="1"/>
    <col min="757" max="757" width="44.85546875" style="10" customWidth="1"/>
    <col min="758" max="758" width="13.7109375" style="10" customWidth="1"/>
    <col min="759" max="759" width="13.140625" style="10" customWidth="1"/>
    <col min="760" max="760" width="13.7109375" style="10" customWidth="1"/>
    <col min="761" max="762" width="9.5703125" style="10" customWidth="1"/>
    <col min="763" max="763" width="17" style="10" customWidth="1"/>
    <col min="764" max="764" width="20.28515625" style="10" customWidth="1"/>
    <col min="765" max="765" width="12.42578125" style="10" customWidth="1"/>
    <col min="766" max="1010" width="9.140625" style="10"/>
    <col min="1011" max="1011" width="4.28515625" style="10" customWidth="1"/>
    <col min="1012" max="1012" width="4.42578125" style="10" customWidth="1"/>
    <col min="1013" max="1013" width="44.85546875" style="10" customWidth="1"/>
    <col min="1014" max="1014" width="13.7109375" style="10" customWidth="1"/>
    <col min="1015" max="1015" width="13.140625" style="10" customWidth="1"/>
    <col min="1016" max="1016" width="13.7109375" style="10" customWidth="1"/>
    <col min="1017" max="1018" width="9.5703125" style="10" customWidth="1"/>
    <col min="1019" max="1019" width="17" style="10" customWidth="1"/>
    <col min="1020" max="1020" width="20.28515625" style="10" customWidth="1"/>
    <col min="1021" max="1021" width="12.42578125" style="10" customWidth="1"/>
    <col min="1022" max="1266" width="9.140625" style="10"/>
    <col min="1267" max="1267" width="4.28515625" style="10" customWidth="1"/>
    <col min="1268" max="1268" width="4.42578125" style="10" customWidth="1"/>
    <col min="1269" max="1269" width="44.85546875" style="10" customWidth="1"/>
    <col min="1270" max="1270" width="13.7109375" style="10" customWidth="1"/>
    <col min="1271" max="1271" width="13.140625" style="10" customWidth="1"/>
    <col min="1272" max="1272" width="13.7109375" style="10" customWidth="1"/>
    <col min="1273" max="1274" width="9.5703125" style="10" customWidth="1"/>
    <col min="1275" max="1275" width="17" style="10" customWidth="1"/>
    <col min="1276" max="1276" width="20.28515625" style="10" customWidth="1"/>
    <col min="1277" max="1277" width="12.42578125" style="10" customWidth="1"/>
    <col min="1278" max="1522" width="9.140625" style="10"/>
    <col min="1523" max="1523" width="4.28515625" style="10" customWidth="1"/>
    <col min="1524" max="1524" width="4.42578125" style="10" customWidth="1"/>
    <col min="1525" max="1525" width="44.85546875" style="10" customWidth="1"/>
    <col min="1526" max="1526" width="13.7109375" style="10" customWidth="1"/>
    <col min="1527" max="1527" width="13.140625" style="10" customWidth="1"/>
    <col min="1528" max="1528" width="13.7109375" style="10" customWidth="1"/>
    <col min="1529" max="1530" width="9.5703125" style="10" customWidth="1"/>
    <col min="1531" max="1531" width="17" style="10" customWidth="1"/>
    <col min="1532" max="1532" width="20.28515625" style="10" customWidth="1"/>
    <col min="1533" max="1533" width="12.42578125" style="10" customWidth="1"/>
    <col min="1534" max="1778" width="9.140625" style="10"/>
    <col min="1779" max="1779" width="4.28515625" style="10" customWidth="1"/>
    <col min="1780" max="1780" width="4.42578125" style="10" customWidth="1"/>
    <col min="1781" max="1781" width="44.85546875" style="10" customWidth="1"/>
    <col min="1782" max="1782" width="13.7109375" style="10" customWidth="1"/>
    <col min="1783" max="1783" width="13.140625" style="10" customWidth="1"/>
    <col min="1784" max="1784" width="13.7109375" style="10" customWidth="1"/>
    <col min="1785" max="1786" width="9.5703125" style="10" customWidth="1"/>
    <col min="1787" max="1787" width="17" style="10" customWidth="1"/>
    <col min="1788" max="1788" width="20.28515625" style="10" customWidth="1"/>
    <col min="1789" max="1789" width="12.42578125" style="10" customWidth="1"/>
    <col min="1790" max="2034" width="9.140625" style="10"/>
    <col min="2035" max="2035" width="4.28515625" style="10" customWidth="1"/>
    <col min="2036" max="2036" width="4.42578125" style="10" customWidth="1"/>
    <col min="2037" max="2037" width="44.85546875" style="10" customWidth="1"/>
    <col min="2038" max="2038" width="13.7109375" style="10" customWidth="1"/>
    <col min="2039" max="2039" width="13.140625" style="10" customWidth="1"/>
    <col min="2040" max="2040" width="13.7109375" style="10" customWidth="1"/>
    <col min="2041" max="2042" width="9.5703125" style="10" customWidth="1"/>
    <col min="2043" max="2043" width="17" style="10" customWidth="1"/>
    <col min="2044" max="2044" width="20.28515625" style="10" customWidth="1"/>
    <col min="2045" max="2045" width="12.42578125" style="10" customWidth="1"/>
    <col min="2046" max="2290" width="9.140625" style="10"/>
    <col min="2291" max="2291" width="4.28515625" style="10" customWidth="1"/>
    <col min="2292" max="2292" width="4.42578125" style="10" customWidth="1"/>
    <col min="2293" max="2293" width="44.85546875" style="10" customWidth="1"/>
    <col min="2294" max="2294" width="13.7109375" style="10" customWidth="1"/>
    <col min="2295" max="2295" width="13.140625" style="10" customWidth="1"/>
    <col min="2296" max="2296" width="13.7109375" style="10" customWidth="1"/>
    <col min="2297" max="2298" width="9.5703125" style="10" customWidth="1"/>
    <col min="2299" max="2299" width="17" style="10" customWidth="1"/>
    <col min="2300" max="2300" width="20.28515625" style="10" customWidth="1"/>
    <col min="2301" max="2301" width="12.42578125" style="10" customWidth="1"/>
    <col min="2302" max="2546" width="9.140625" style="10"/>
    <col min="2547" max="2547" width="4.28515625" style="10" customWidth="1"/>
    <col min="2548" max="2548" width="4.42578125" style="10" customWidth="1"/>
    <col min="2549" max="2549" width="44.85546875" style="10" customWidth="1"/>
    <col min="2550" max="2550" width="13.7109375" style="10" customWidth="1"/>
    <col min="2551" max="2551" width="13.140625" style="10" customWidth="1"/>
    <col min="2552" max="2552" width="13.7109375" style="10" customWidth="1"/>
    <col min="2553" max="2554" width="9.5703125" style="10" customWidth="1"/>
    <col min="2555" max="2555" width="17" style="10" customWidth="1"/>
    <col min="2556" max="2556" width="20.28515625" style="10" customWidth="1"/>
    <col min="2557" max="2557" width="12.42578125" style="10" customWidth="1"/>
    <col min="2558" max="2802" width="9.140625" style="10"/>
    <col min="2803" max="2803" width="4.28515625" style="10" customWidth="1"/>
    <col min="2804" max="2804" width="4.42578125" style="10" customWidth="1"/>
    <col min="2805" max="2805" width="44.85546875" style="10" customWidth="1"/>
    <col min="2806" max="2806" width="13.7109375" style="10" customWidth="1"/>
    <col min="2807" max="2807" width="13.140625" style="10" customWidth="1"/>
    <col min="2808" max="2808" width="13.7109375" style="10" customWidth="1"/>
    <col min="2809" max="2810" width="9.5703125" style="10" customWidth="1"/>
    <col min="2811" max="2811" width="17" style="10" customWidth="1"/>
    <col min="2812" max="2812" width="20.28515625" style="10" customWidth="1"/>
    <col min="2813" max="2813" width="12.42578125" style="10" customWidth="1"/>
    <col min="2814" max="3058" width="9.140625" style="10"/>
    <col min="3059" max="3059" width="4.28515625" style="10" customWidth="1"/>
    <col min="3060" max="3060" width="4.42578125" style="10" customWidth="1"/>
    <col min="3061" max="3061" width="44.85546875" style="10" customWidth="1"/>
    <col min="3062" max="3062" width="13.7109375" style="10" customWidth="1"/>
    <col min="3063" max="3063" width="13.140625" style="10" customWidth="1"/>
    <col min="3064" max="3064" width="13.7109375" style="10" customWidth="1"/>
    <col min="3065" max="3066" width="9.5703125" style="10" customWidth="1"/>
    <col min="3067" max="3067" width="17" style="10" customWidth="1"/>
    <col min="3068" max="3068" width="20.28515625" style="10" customWidth="1"/>
    <col min="3069" max="3069" width="12.42578125" style="10" customWidth="1"/>
    <col min="3070" max="3314" width="9.140625" style="10"/>
    <col min="3315" max="3315" width="4.28515625" style="10" customWidth="1"/>
    <col min="3316" max="3316" width="4.42578125" style="10" customWidth="1"/>
    <col min="3317" max="3317" width="44.85546875" style="10" customWidth="1"/>
    <col min="3318" max="3318" width="13.7109375" style="10" customWidth="1"/>
    <col min="3319" max="3319" width="13.140625" style="10" customWidth="1"/>
    <col min="3320" max="3320" width="13.7109375" style="10" customWidth="1"/>
    <col min="3321" max="3322" width="9.5703125" style="10" customWidth="1"/>
    <col min="3323" max="3323" width="17" style="10" customWidth="1"/>
    <col min="3324" max="3324" width="20.28515625" style="10" customWidth="1"/>
    <col min="3325" max="3325" width="12.42578125" style="10" customWidth="1"/>
    <col min="3326" max="3570" width="9.140625" style="10"/>
    <col min="3571" max="3571" width="4.28515625" style="10" customWidth="1"/>
    <col min="3572" max="3572" width="4.42578125" style="10" customWidth="1"/>
    <col min="3573" max="3573" width="44.85546875" style="10" customWidth="1"/>
    <col min="3574" max="3574" width="13.7109375" style="10" customWidth="1"/>
    <col min="3575" max="3575" width="13.140625" style="10" customWidth="1"/>
    <col min="3576" max="3576" width="13.7109375" style="10" customWidth="1"/>
    <col min="3577" max="3578" width="9.5703125" style="10" customWidth="1"/>
    <col min="3579" max="3579" width="17" style="10" customWidth="1"/>
    <col min="3580" max="3580" width="20.28515625" style="10" customWidth="1"/>
    <col min="3581" max="3581" width="12.42578125" style="10" customWidth="1"/>
    <col min="3582" max="3826" width="9.140625" style="10"/>
    <col min="3827" max="3827" width="4.28515625" style="10" customWidth="1"/>
    <col min="3828" max="3828" width="4.42578125" style="10" customWidth="1"/>
    <col min="3829" max="3829" width="44.85546875" style="10" customWidth="1"/>
    <col min="3830" max="3830" width="13.7109375" style="10" customWidth="1"/>
    <col min="3831" max="3831" width="13.140625" style="10" customWidth="1"/>
    <col min="3832" max="3832" width="13.7109375" style="10" customWidth="1"/>
    <col min="3833" max="3834" width="9.5703125" style="10" customWidth="1"/>
    <col min="3835" max="3835" width="17" style="10" customWidth="1"/>
    <col min="3836" max="3836" width="20.28515625" style="10" customWidth="1"/>
    <col min="3837" max="3837" width="12.42578125" style="10" customWidth="1"/>
    <col min="3838" max="4082" width="9.140625" style="10"/>
    <col min="4083" max="4083" width="4.28515625" style="10" customWidth="1"/>
    <col min="4084" max="4084" width="4.42578125" style="10" customWidth="1"/>
    <col min="4085" max="4085" width="44.85546875" style="10" customWidth="1"/>
    <col min="4086" max="4086" width="13.7109375" style="10" customWidth="1"/>
    <col min="4087" max="4087" width="13.140625" style="10" customWidth="1"/>
    <col min="4088" max="4088" width="13.7109375" style="10" customWidth="1"/>
    <col min="4089" max="4090" width="9.5703125" style="10" customWidth="1"/>
    <col min="4091" max="4091" width="17" style="10" customWidth="1"/>
    <col min="4092" max="4092" width="20.28515625" style="10" customWidth="1"/>
    <col min="4093" max="4093" width="12.42578125" style="10" customWidth="1"/>
    <col min="4094" max="4338" width="9.140625" style="10"/>
    <col min="4339" max="4339" width="4.28515625" style="10" customWidth="1"/>
    <col min="4340" max="4340" width="4.42578125" style="10" customWidth="1"/>
    <col min="4341" max="4341" width="44.85546875" style="10" customWidth="1"/>
    <col min="4342" max="4342" width="13.7109375" style="10" customWidth="1"/>
    <col min="4343" max="4343" width="13.140625" style="10" customWidth="1"/>
    <col min="4344" max="4344" width="13.7109375" style="10" customWidth="1"/>
    <col min="4345" max="4346" width="9.5703125" style="10" customWidth="1"/>
    <col min="4347" max="4347" width="17" style="10" customWidth="1"/>
    <col min="4348" max="4348" width="20.28515625" style="10" customWidth="1"/>
    <col min="4349" max="4349" width="12.42578125" style="10" customWidth="1"/>
    <col min="4350" max="4594" width="9.140625" style="10"/>
    <col min="4595" max="4595" width="4.28515625" style="10" customWidth="1"/>
    <col min="4596" max="4596" width="4.42578125" style="10" customWidth="1"/>
    <col min="4597" max="4597" width="44.85546875" style="10" customWidth="1"/>
    <col min="4598" max="4598" width="13.7109375" style="10" customWidth="1"/>
    <col min="4599" max="4599" width="13.140625" style="10" customWidth="1"/>
    <col min="4600" max="4600" width="13.7109375" style="10" customWidth="1"/>
    <col min="4601" max="4602" width="9.5703125" style="10" customWidth="1"/>
    <col min="4603" max="4603" width="17" style="10" customWidth="1"/>
    <col min="4604" max="4604" width="20.28515625" style="10" customWidth="1"/>
    <col min="4605" max="4605" width="12.42578125" style="10" customWidth="1"/>
    <col min="4606" max="4850" width="9.140625" style="10"/>
    <col min="4851" max="4851" width="4.28515625" style="10" customWidth="1"/>
    <col min="4852" max="4852" width="4.42578125" style="10" customWidth="1"/>
    <col min="4853" max="4853" width="44.85546875" style="10" customWidth="1"/>
    <col min="4854" max="4854" width="13.7109375" style="10" customWidth="1"/>
    <col min="4855" max="4855" width="13.140625" style="10" customWidth="1"/>
    <col min="4856" max="4856" width="13.7109375" style="10" customWidth="1"/>
    <col min="4857" max="4858" width="9.5703125" style="10" customWidth="1"/>
    <col min="4859" max="4859" width="17" style="10" customWidth="1"/>
    <col min="4860" max="4860" width="20.28515625" style="10" customWidth="1"/>
    <col min="4861" max="4861" width="12.42578125" style="10" customWidth="1"/>
    <col min="4862" max="5106" width="9.140625" style="10"/>
    <col min="5107" max="5107" width="4.28515625" style="10" customWidth="1"/>
    <col min="5108" max="5108" width="4.42578125" style="10" customWidth="1"/>
    <col min="5109" max="5109" width="44.85546875" style="10" customWidth="1"/>
    <col min="5110" max="5110" width="13.7109375" style="10" customWidth="1"/>
    <col min="5111" max="5111" width="13.140625" style="10" customWidth="1"/>
    <col min="5112" max="5112" width="13.7109375" style="10" customWidth="1"/>
    <col min="5113" max="5114" width="9.5703125" style="10" customWidth="1"/>
    <col min="5115" max="5115" width="17" style="10" customWidth="1"/>
    <col min="5116" max="5116" width="20.28515625" style="10" customWidth="1"/>
    <col min="5117" max="5117" width="12.42578125" style="10" customWidth="1"/>
    <col min="5118" max="5362" width="9.140625" style="10"/>
    <col min="5363" max="5363" width="4.28515625" style="10" customWidth="1"/>
    <col min="5364" max="5364" width="4.42578125" style="10" customWidth="1"/>
    <col min="5365" max="5365" width="44.85546875" style="10" customWidth="1"/>
    <col min="5366" max="5366" width="13.7109375" style="10" customWidth="1"/>
    <col min="5367" max="5367" width="13.140625" style="10" customWidth="1"/>
    <col min="5368" max="5368" width="13.7109375" style="10" customWidth="1"/>
    <col min="5369" max="5370" width="9.5703125" style="10" customWidth="1"/>
    <col min="5371" max="5371" width="17" style="10" customWidth="1"/>
    <col min="5372" max="5372" width="20.28515625" style="10" customWidth="1"/>
    <col min="5373" max="5373" width="12.42578125" style="10" customWidth="1"/>
    <col min="5374" max="5618" width="9.140625" style="10"/>
    <col min="5619" max="5619" width="4.28515625" style="10" customWidth="1"/>
    <col min="5620" max="5620" width="4.42578125" style="10" customWidth="1"/>
    <col min="5621" max="5621" width="44.85546875" style="10" customWidth="1"/>
    <col min="5622" max="5622" width="13.7109375" style="10" customWidth="1"/>
    <col min="5623" max="5623" width="13.140625" style="10" customWidth="1"/>
    <col min="5624" max="5624" width="13.7109375" style="10" customWidth="1"/>
    <col min="5625" max="5626" width="9.5703125" style="10" customWidth="1"/>
    <col min="5627" max="5627" width="17" style="10" customWidth="1"/>
    <col min="5628" max="5628" width="20.28515625" style="10" customWidth="1"/>
    <col min="5629" max="5629" width="12.42578125" style="10" customWidth="1"/>
    <col min="5630" max="5874" width="9.140625" style="10"/>
    <col min="5875" max="5875" width="4.28515625" style="10" customWidth="1"/>
    <col min="5876" max="5876" width="4.42578125" style="10" customWidth="1"/>
    <col min="5877" max="5877" width="44.85546875" style="10" customWidth="1"/>
    <col min="5878" max="5878" width="13.7109375" style="10" customWidth="1"/>
    <col min="5879" max="5879" width="13.140625" style="10" customWidth="1"/>
    <col min="5880" max="5880" width="13.7109375" style="10" customWidth="1"/>
    <col min="5881" max="5882" width="9.5703125" style="10" customWidth="1"/>
    <col min="5883" max="5883" width="17" style="10" customWidth="1"/>
    <col min="5884" max="5884" width="20.28515625" style="10" customWidth="1"/>
    <col min="5885" max="5885" width="12.42578125" style="10" customWidth="1"/>
    <col min="5886" max="6130" width="9.140625" style="10"/>
    <col min="6131" max="6131" width="4.28515625" style="10" customWidth="1"/>
    <col min="6132" max="6132" width="4.42578125" style="10" customWidth="1"/>
    <col min="6133" max="6133" width="44.85546875" style="10" customWidth="1"/>
    <col min="6134" max="6134" width="13.7109375" style="10" customWidth="1"/>
    <col min="6135" max="6135" width="13.140625" style="10" customWidth="1"/>
    <col min="6136" max="6136" width="13.7109375" style="10" customWidth="1"/>
    <col min="6137" max="6138" width="9.5703125" style="10" customWidth="1"/>
    <col min="6139" max="6139" width="17" style="10" customWidth="1"/>
    <col min="6140" max="6140" width="20.28515625" style="10" customWidth="1"/>
    <col min="6141" max="6141" width="12.42578125" style="10" customWidth="1"/>
    <col min="6142" max="6386" width="9.140625" style="10"/>
    <col min="6387" max="6387" width="4.28515625" style="10" customWidth="1"/>
    <col min="6388" max="6388" width="4.42578125" style="10" customWidth="1"/>
    <col min="6389" max="6389" width="44.85546875" style="10" customWidth="1"/>
    <col min="6390" max="6390" width="13.7109375" style="10" customWidth="1"/>
    <col min="6391" max="6391" width="13.140625" style="10" customWidth="1"/>
    <col min="6392" max="6392" width="13.7109375" style="10" customWidth="1"/>
    <col min="6393" max="6394" width="9.5703125" style="10" customWidth="1"/>
    <col min="6395" max="6395" width="17" style="10" customWidth="1"/>
    <col min="6396" max="6396" width="20.28515625" style="10" customWidth="1"/>
    <col min="6397" max="6397" width="12.42578125" style="10" customWidth="1"/>
    <col min="6398" max="6642" width="9.140625" style="10"/>
    <col min="6643" max="6643" width="4.28515625" style="10" customWidth="1"/>
    <col min="6644" max="6644" width="4.42578125" style="10" customWidth="1"/>
    <col min="6645" max="6645" width="44.85546875" style="10" customWidth="1"/>
    <col min="6646" max="6646" width="13.7109375" style="10" customWidth="1"/>
    <col min="6647" max="6647" width="13.140625" style="10" customWidth="1"/>
    <col min="6648" max="6648" width="13.7109375" style="10" customWidth="1"/>
    <col min="6649" max="6650" width="9.5703125" style="10" customWidth="1"/>
    <col min="6651" max="6651" width="17" style="10" customWidth="1"/>
    <col min="6652" max="6652" width="20.28515625" style="10" customWidth="1"/>
    <col min="6653" max="6653" width="12.42578125" style="10" customWidth="1"/>
    <col min="6654" max="6898" width="9.140625" style="10"/>
    <col min="6899" max="6899" width="4.28515625" style="10" customWidth="1"/>
    <col min="6900" max="6900" width="4.42578125" style="10" customWidth="1"/>
    <col min="6901" max="6901" width="44.85546875" style="10" customWidth="1"/>
    <col min="6902" max="6902" width="13.7109375" style="10" customWidth="1"/>
    <col min="6903" max="6903" width="13.140625" style="10" customWidth="1"/>
    <col min="6904" max="6904" width="13.7109375" style="10" customWidth="1"/>
    <col min="6905" max="6906" width="9.5703125" style="10" customWidth="1"/>
    <col min="6907" max="6907" width="17" style="10" customWidth="1"/>
    <col min="6908" max="6908" width="20.28515625" style="10" customWidth="1"/>
    <col min="6909" max="6909" width="12.42578125" style="10" customWidth="1"/>
    <col min="6910" max="7154" width="9.140625" style="10"/>
    <col min="7155" max="7155" width="4.28515625" style="10" customWidth="1"/>
    <col min="7156" max="7156" width="4.42578125" style="10" customWidth="1"/>
    <col min="7157" max="7157" width="44.85546875" style="10" customWidth="1"/>
    <col min="7158" max="7158" width="13.7109375" style="10" customWidth="1"/>
    <col min="7159" max="7159" width="13.140625" style="10" customWidth="1"/>
    <col min="7160" max="7160" width="13.7109375" style="10" customWidth="1"/>
    <col min="7161" max="7162" width="9.5703125" style="10" customWidth="1"/>
    <col min="7163" max="7163" width="17" style="10" customWidth="1"/>
    <col min="7164" max="7164" width="20.28515625" style="10" customWidth="1"/>
    <col min="7165" max="7165" width="12.42578125" style="10" customWidth="1"/>
    <col min="7166" max="7410" width="9.140625" style="10"/>
    <col min="7411" max="7411" width="4.28515625" style="10" customWidth="1"/>
    <col min="7412" max="7412" width="4.42578125" style="10" customWidth="1"/>
    <col min="7413" max="7413" width="44.85546875" style="10" customWidth="1"/>
    <col min="7414" max="7414" width="13.7109375" style="10" customWidth="1"/>
    <col min="7415" max="7415" width="13.140625" style="10" customWidth="1"/>
    <col min="7416" max="7416" width="13.7109375" style="10" customWidth="1"/>
    <col min="7417" max="7418" width="9.5703125" style="10" customWidth="1"/>
    <col min="7419" max="7419" width="17" style="10" customWidth="1"/>
    <col min="7420" max="7420" width="20.28515625" style="10" customWidth="1"/>
    <col min="7421" max="7421" width="12.42578125" style="10" customWidth="1"/>
    <col min="7422" max="7666" width="9.140625" style="10"/>
    <col min="7667" max="7667" width="4.28515625" style="10" customWidth="1"/>
    <col min="7668" max="7668" width="4.42578125" style="10" customWidth="1"/>
    <col min="7669" max="7669" width="44.85546875" style="10" customWidth="1"/>
    <col min="7670" max="7670" width="13.7109375" style="10" customWidth="1"/>
    <col min="7671" max="7671" width="13.140625" style="10" customWidth="1"/>
    <col min="7672" max="7672" width="13.7109375" style="10" customWidth="1"/>
    <col min="7673" max="7674" width="9.5703125" style="10" customWidth="1"/>
    <col min="7675" max="7675" width="17" style="10" customWidth="1"/>
    <col min="7676" max="7676" width="20.28515625" style="10" customWidth="1"/>
    <col min="7677" max="7677" width="12.42578125" style="10" customWidth="1"/>
    <col min="7678" max="7922" width="9.140625" style="10"/>
    <col min="7923" max="7923" width="4.28515625" style="10" customWidth="1"/>
    <col min="7924" max="7924" width="4.42578125" style="10" customWidth="1"/>
    <col min="7925" max="7925" width="44.85546875" style="10" customWidth="1"/>
    <col min="7926" max="7926" width="13.7109375" style="10" customWidth="1"/>
    <col min="7927" max="7927" width="13.140625" style="10" customWidth="1"/>
    <col min="7928" max="7928" width="13.7109375" style="10" customWidth="1"/>
    <col min="7929" max="7930" width="9.5703125" style="10" customWidth="1"/>
    <col min="7931" max="7931" width="17" style="10" customWidth="1"/>
    <col min="7932" max="7932" width="20.28515625" style="10" customWidth="1"/>
    <col min="7933" max="7933" width="12.42578125" style="10" customWidth="1"/>
    <col min="7934" max="8178" width="9.140625" style="10"/>
    <col min="8179" max="8179" width="4.28515625" style="10" customWidth="1"/>
    <col min="8180" max="8180" width="4.42578125" style="10" customWidth="1"/>
    <col min="8181" max="8181" width="44.85546875" style="10" customWidth="1"/>
    <col min="8182" max="8182" width="13.7109375" style="10" customWidth="1"/>
    <col min="8183" max="8183" width="13.140625" style="10" customWidth="1"/>
    <col min="8184" max="8184" width="13.7109375" style="10" customWidth="1"/>
    <col min="8185" max="8186" width="9.5703125" style="10" customWidth="1"/>
    <col min="8187" max="8187" width="17" style="10" customWidth="1"/>
    <col min="8188" max="8188" width="20.28515625" style="10" customWidth="1"/>
    <col min="8189" max="8189" width="12.42578125" style="10" customWidth="1"/>
    <col min="8190" max="8434" width="9.140625" style="10"/>
    <col min="8435" max="8435" width="4.28515625" style="10" customWidth="1"/>
    <col min="8436" max="8436" width="4.42578125" style="10" customWidth="1"/>
    <col min="8437" max="8437" width="44.85546875" style="10" customWidth="1"/>
    <col min="8438" max="8438" width="13.7109375" style="10" customWidth="1"/>
    <col min="8439" max="8439" width="13.140625" style="10" customWidth="1"/>
    <col min="8440" max="8440" width="13.7109375" style="10" customWidth="1"/>
    <col min="8441" max="8442" width="9.5703125" style="10" customWidth="1"/>
    <col min="8443" max="8443" width="17" style="10" customWidth="1"/>
    <col min="8444" max="8444" width="20.28515625" style="10" customWidth="1"/>
    <col min="8445" max="8445" width="12.42578125" style="10" customWidth="1"/>
    <col min="8446" max="8690" width="9.140625" style="10"/>
    <col min="8691" max="8691" width="4.28515625" style="10" customWidth="1"/>
    <col min="8692" max="8692" width="4.42578125" style="10" customWidth="1"/>
    <col min="8693" max="8693" width="44.85546875" style="10" customWidth="1"/>
    <col min="8694" max="8694" width="13.7109375" style="10" customWidth="1"/>
    <col min="8695" max="8695" width="13.140625" style="10" customWidth="1"/>
    <col min="8696" max="8696" width="13.7109375" style="10" customWidth="1"/>
    <col min="8697" max="8698" width="9.5703125" style="10" customWidth="1"/>
    <col min="8699" max="8699" width="17" style="10" customWidth="1"/>
    <col min="8700" max="8700" width="20.28515625" style="10" customWidth="1"/>
    <col min="8701" max="8701" width="12.42578125" style="10" customWidth="1"/>
    <col min="8702" max="8946" width="9.140625" style="10"/>
    <col min="8947" max="8947" width="4.28515625" style="10" customWidth="1"/>
    <col min="8948" max="8948" width="4.42578125" style="10" customWidth="1"/>
    <col min="8949" max="8949" width="44.85546875" style="10" customWidth="1"/>
    <col min="8950" max="8950" width="13.7109375" style="10" customWidth="1"/>
    <col min="8951" max="8951" width="13.140625" style="10" customWidth="1"/>
    <col min="8952" max="8952" width="13.7109375" style="10" customWidth="1"/>
    <col min="8953" max="8954" width="9.5703125" style="10" customWidth="1"/>
    <col min="8955" max="8955" width="17" style="10" customWidth="1"/>
    <col min="8956" max="8956" width="20.28515625" style="10" customWidth="1"/>
    <col min="8957" max="8957" width="12.42578125" style="10" customWidth="1"/>
    <col min="8958" max="9202" width="9.140625" style="10"/>
    <col min="9203" max="9203" width="4.28515625" style="10" customWidth="1"/>
    <col min="9204" max="9204" width="4.42578125" style="10" customWidth="1"/>
    <col min="9205" max="9205" width="44.85546875" style="10" customWidth="1"/>
    <col min="9206" max="9206" width="13.7109375" style="10" customWidth="1"/>
    <col min="9207" max="9207" width="13.140625" style="10" customWidth="1"/>
    <col min="9208" max="9208" width="13.7109375" style="10" customWidth="1"/>
    <col min="9209" max="9210" width="9.5703125" style="10" customWidth="1"/>
    <col min="9211" max="9211" width="17" style="10" customWidth="1"/>
    <col min="9212" max="9212" width="20.28515625" style="10" customWidth="1"/>
    <col min="9213" max="9213" width="12.42578125" style="10" customWidth="1"/>
    <col min="9214" max="9458" width="9.140625" style="10"/>
    <col min="9459" max="9459" width="4.28515625" style="10" customWidth="1"/>
    <col min="9460" max="9460" width="4.42578125" style="10" customWidth="1"/>
    <col min="9461" max="9461" width="44.85546875" style="10" customWidth="1"/>
    <col min="9462" max="9462" width="13.7109375" style="10" customWidth="1"/>
    <col min="9463" max="9463" width="13.140625" style="10" customWidth="1"/>
    <col min="9464" max="9464" width="13.7109375" style="10" customWidth="1"/>
    <col min="9465" max="9466" width="9.5703125" style="10" customWidth="1"/>
    <col min="9467" max="9467" width="17" style="10" customWidth="1"/>
    <col min="9468" max="9468" width="20.28515625" style="10" customWidth="1"/>
    <col min="9469" max="9469" width="12.42578125" style="10" customWidth="1"/>
    <col min="9470" max="9714" width="9.140625" style="10"/>
    <col min="9715" max="9715" width="4.28515625" style="10" customWidth="1"/>
    <col min="9716" max="9716" width="4.42578125" style="10" customWidth="1"/>
    <col min="9717" max="9717" width="44.85546875" style="10" customWidth="1"/>
    <col min="9718" max="9718" width="13.7109375" style="10" customWidth="1"/>
    <col min="9719" max="9719" width="13.140625" style="10" customWidth="1"/>
    <col min="9720" max="9720" width="13.7109375" style="10" customWidth="1"/>
    <col min="9721" max="9722" width="9.5703125" style="10" customWidth="1"/>
    <col min="9723" max="9723" width="17" style="10" customWidth="1"/>
    <col min="9724" max="9724" width="20.28515625" style="10" customWidth="1"/>
    <col min="9725" max="9725" width="12.42578125" style="10" customWidth="1"/>
    <col min="9726" max="9970" width="9.140625" style="10"/>
    <col min="9971" max="9971" width="4.28515625" style="10" customWidth="1"/>
    <col min="9972" max="9972" width="4.42578125" style="10" customWidth="1"/>
    <col min="9973" max="9973" width="44.85546875" style="10" customWidth="1"/>
    <col min="9974" max="9974" width="13.7109375" style="10" customWidth="1"/>
    <col min="9975" max="9975" width="13.140625" style="10" customWidth="1"/>
    <col min="9976" max="9976" width="13.7109375" style="10" customWidth="1"/>
    <col min="9977" max="9978" width="9.5703125" style="10" customWidth="1"/>
    <col min="9979" max="9979" width="17" style="10" customWidth="1"/>
    <col min="9980" max="9980" width="20.28515625" style="10" customWidth="1"/>
    <col min="9981" max="9981" width="12.42578125" style="10" customWidth="1"/>
    <col min="9982" max="10226" width="9.140625" style="10"/>
    <col min="10227" max="10227" width="4.28515625" style="10" customWidth="1"/>
    <col min="10228" max="10228" width="4.42578125" style="10" customWidth="1"/>
    <col min="10229" max="10229" width="44.85546875" style="10" customWidth="1"/>
    <col min="10230" max="10230" width="13.7109375" style="10" customWidth="1"/>
    <col min="10231" max="10231" width="13.140625" style="10" customWidth="1"/>
    <col min="10232" max="10232" width="13.7109375" style="10" customWidth="1"/>
    <col min="10233" max="10234" width="9.5703125" style="10" customWidth="1"/>
    <col min="10235" max="10235" width="17" style="10" customWidth="1"/>
    <col min="10236" max="10236" width="20.28515625" style="10" customWidth="1"/>
    <col min="10237" max="10237" width="12.42578125" style="10" customWidth="1"/>
    <col min="10238" max="10482" width="9.140625" style="10"/>
    <col min="10483" max="10483" width="4.28515625" style="10" customWidth="1"/>
    <col min="10484" max="10484" width="4.42578125" style="10" customWidth="1"/>
    <col min="10485" max="10485" width="44.85546875" style="10" customWidth="1"/>
    <col min="10486" max="10486" width="13.7109375" style="10" customWidth="1"/>
    <col min="10487" max="10487" width="13.140625" style="10" customWidth="1"/>
    <col min="10488" max="10488" width="13.7109375" style="10" customWidth="1"/>
    <col min="10489" max="10490" width="9.5703125" style="10" customWidth="1"/>
    <col min="10491" max="10491" width="17" style="10" customWidth="1"/>
    <col min="10492" max="10492" width="20.28515625" style="10" customWidth="1"/>
    <col min="10493" max="10493" width="12.42578125" style="10" customWidth="1"/>
    <col min="10494" max="10738" width="9.140625" style="10"/>
    <col min="10739" max="10739" width="4.28515625" style="10" customWidth="1"/>
    <col min="10740" max="10740" width="4.42578125" style="10" customWidth="1"/>
    <col min="10741" max="10741" width="44.85546875" style="10" customWidth="1"/>
    <col min="10742" max="10742" width="13.7109375" style="10" customWidth="1"/>
    <col min="10743" max="10743" width="13.140625" style="10" customWidth="1"/>
    <col min="10744" max="10744" width="13.7109375" style="10" customWidth="1"/>
    <col min="10745" max="10746" width="9.5703125" style="10" customWidth="1"/>
    <col min="10747" max="10747" width="17" style="10" customWidth="1"/>
    <col min="10748" max="10748" width="20.28515625" style="10" customWidth="1"/>
    <col min="10749" max="10749" width="12.42578125" style="10" customWidth="1"/>
    <col min="10750" max="10994" width="9.140625" style="10"/>
    <col min="10995" max="10995" width="4.28515625" style="10" customWidth="1"/>
    <col min="10996" max="10996" width="4.42578125" style="10" customWidth="1"/>
    <col min="10997" max="10997" width="44.85546875" style="10" customWidth="1"/>
    <col min="10998" max="10998" width="13.7109375" style="10" customWidth="1"/>
    <col min="10999" max="10999" width="13.140625" style="10" customWidth="1"/>
    <col min="11000" max="11000" width="13.7109375" style="10" customWidth="1"/>
    <col min="11001" max="11002" width="9.5703125" style="10" customWidth="1"/>
    <col min="11003" max="11003" width="17" style="10" customWidth="1"/>
    <col min="11004" max="11004" width="20.28515625" style="10" customWidth="1"/>
    <col min="11005" max="11005" width="12.42578125" style="10" customWidth="1"/>
    <col min="11006" max="11250" width="9.140625" style="10"/>
    <col min="11251" max="11251" width="4.28515625" style="10" customWidth="1"/>
    <col min="11252" max="11252" width="4.42578125" style="10" customWidth="1"/>
    <col min="11253" max="11253" width="44.85546875" style="10" customWidth="1"/>
    <col min="11254" max="11254" width="13.7109375" style="10" customWidth="1"/>
    <col min="11255" max="11255" width="13.140625" style="10" customWidth="1"/>
    <col min="11256" max="11256" width="13.7109375" style="10" customWidth="1"/>
    <col min="11257" max="11258" width="9.5703125" style="10" customWidth="1"/>
    <col min="11259" max="11259" width="17" style="10" customWidth="1"/>
    <col min="11260" max="11260" width="20.28515625" style="10" customWidth="1"/>
    <col min="11261" max="11261" width="12.42578125" style="10" customWidth="1"/>
    <col min="11262" max="11506" width="9.140625" style="10"/>
    <col min="11507" max="11507" width="4.28515625" style="10" customWidth="1"/>
    <col min="11508" max="11508" width="4.42578125" style="10" customWidth="1"/>
    <col min="11509" max="11509" width="44.85546875" style="10" customWidth="1"/>
    <col min="11510" max="11510" width="13.7109375" style="10" customWidth="1"/>
    <col min="11511" max="11511" width="13.140625" style="10" customWidth="1"/>
    <col min="11512" max="11512" width="13.7109375" style="10" customWidth="1"/>
    <col min="11513" max="11514" width="9.5703125" style="10" customWidth="1"/>
    <col min="11515" max="11515" width="17" style="10" customWidth="1"/>
    <col min="11516" max="11516" width="20.28515625" style="10" customWidth="1"/>
    <col min="11517" max="11517" width="12.42578125" style="10" customWidth="1"/>
    <col min="11518" max="11762" width="9.140625" style="10"/>
    <col min="11763" max="11763" width="4.28515625" style="10" customWidth="1"/>
    <col min="11764" max="11764" width="4.42578125" style="10" customWidth="1"/>
    <col min="11765" max="11765" width="44.85546875" style="10" customWidth="1"/>
    <col min="11766" max="11766" width="13.7109375" style="10" customWidth="1"/>
    <col min="11767" max="11767" width="13.140625" style="10" customWidth="1"/>
    <col min="11768" max="11768" width="13.7109375" style="10" customWidth="1"/>
    <col min="11769" max="11770" width="9.5703125" style="10" customWidth="1"/>
    <col min="11771" max="11771" width="17" style="10" customWidth="1"/>
    <col min="11772" max="11772" width="20.28515625" style="10" customWidth="1"/>
    <col min="11773" max="11773" width="12.42578125" style="10" customWidth="1"/>
    <col min="11774" max="12018" width="9.140625" style="10"/>
    <col min="12019" max="12019" width="4.28515625" style="10" customWidth="1"/>
    <col min="12020" max="12020" width="4.42578125" style="10" customWidth="1"/>
    <col min="12021" max="12021" width="44.85546875" style="10" customWidth="1"/>
    <col min="12022" max="12022" width="13.7109375" style="10" customWidth="1"/>
    <col min="12023" max="12023" width="13.140625" style="10" customWidth="1"/>
    <col min="12024" max="12024" width="13.7109375" style="10" customWidth="1"/>
    <col min="12025" max="12026" width="9.5703125" style="10" customWidth="1"/>
    <col min="12027" max="12027" width="17" style="10" customWidth="1"/>
    <col min="12028" max="12028" width="20.28515625" style="10" customWidth="1"/>
    <col min="12029" max="12029" width="12.42578125" style="10" customWidth="1"/>
    <col min="12030" max="12274" width="9.140625" style="10"/>
    <col min="12275" max="12275" width="4.28515625" style="10" customWidth="1"/>
    <col min="12276" max="12276" width="4.42578125" style="10" customWidth="1"/>
    <col min="12277" max="12277" width="44.85546875" style="10" customWidth="1"/>
    <col min="12278" max="12278" width="13.7109375" style="10" customWidth="1"/>
    <col min="12279" max="12279" width="13.140625" style="10" customWidth="1"/>
    <col min="12280" max="12280" width="13.7109375" style="10" customWidth="1"/>
    <col min="12281" max="12282" width="9.5703125" style="10" customWidth="1"/>
    <col min="12283" max="12283" width="17" style="10" customWidth="1"/>
    <col min="12284" max="12284" width="20.28515625" style="10" customWidth="1"/>
    <col min="12285" max="12285" width="12.42578125" style="10" customWidth="1"/>
    <col min="12286" max="12530" width="9.140625" style="10"/>
    <col min="12531" max="12531" width="4.28515625" style="10" customWidth="1"/>
    <col min="12532" max="12532" width="4.42578125" style="10" customWidth="1"/>
    <col min="12533" max="12533" width="44.85546875" style="10" customWidth="1"/>
    <col min="12534" max="12534" width="13.7109375" style="10" customWidth="1"/>
    <col min="12535" max="12535" width="13.140625" style="10" customWidth="1"/>
    <col min="12536" max="12536" width="13.7109375" style="10" customWidth="1"/>
    <col min="12537" max="12538" width="9.5703125" style="10" customWidth="1"/>
    <col min="12539" max="12539" width="17" style="10" customWidth="1"/>
    <col min="12540" max="12540" width="20.28515625" style="10" customWidth="1"/>
    <col min="12541" max="12541" width="12.42578125" style="10" customWidth="1"/>
    <col min="12542" max="12786" width="9.140625" style="10"/>
    <col min="12787" max="12787" width="4.28515625" style="10" customWidth="1"/>
    <col min="12788" max="12788" width="4.42578125" style="10" customWidth="1"/>
    <col min="12789" max="12789" width="44.85546875" style="10" customWidth="1"/>
    <col min="12790" max="12790" width="13.7109375" style="10" customWidth="1"/>
    <col min="12791" max="12791" width="13.140625" style="10" customWidth="1"/>
    <col min="12792" max="12792" width="13.7109375" style="10" customWidth="1"/>
    <col min="12793" max="12794" width="9.5703125" style="10" customWidth="1"/>
    <col min="12795" max="12795" width="17" style="10" customWidth="1"/>
    <col min="12796" max="12796" width="20.28515625" style="10" customWidth="1"/>
    <col min="12797" max="12797" width="12.42578125" style="10" customWidth="1"/>
    <col min="12798" max="13042" width="9.140625" style="10"/>
    <col min="13043" max="13043" width="4.28515625" style="10" customWidth="1"/>
    <col min="13044" max="13044" width="4.42578125" style="10" customWidth="1"/>
    <col min="13045" max="13045" width="44.85546875" style="10" customWidth="1"/>
    <col min="13046" max="13046" width="13.7109375" style="10" customWidth="1"/>
    <col min="13047" max="13047" width="13.140625" style="10" customWidth="1"/>
    <col min="13048" max="13048" width="13.7109375" style="10" customWidth="1"/>
    <col min="13049" max="13050" width="9.5703125" style="10" customWidth="1"/>
    <col min="13051" max="13051" width="17" style="10" customWidth="1"/>
    <col min="13052" max="13052" width="20.28515625" style="10" customWidth="1"/>
    <col min="13053" max="13053" width="12.42578125" style="10" customWidth="1"/>
    <col min="13054" max="13298" width="9.140625" style="10"/>
    <col min="13299" max="13299" width="4.28515625" style="10" customWidth="1"/>
    <col min="13300" max="13300" width="4.42578125" style="10" customWidth="1"/>
    <col min="13301" max="13301" width="44.85546875" style="10" customWidth="1"/>
    <col min="13302" max="13302" width="13.7109375" style="10" customWidth="1"/>
    <col min="13303" max="13303" width="13.140625" style="10" customWidth="1"/>
    <col min="13304" max="13304" width="13.7109375" style="10" customWidth="1"/>
    <col min="13305" max="13306" width="9.5703125" style="10" customWidth="1"/>
    <col min="13307" max="13307" width="17" style="10" customWidth="1"/>
    <col min="13308" max="13308" width="20.28515625" style="10" customWidth="1"/>
    <col min="13309" max="13309" width="12.42578125" style="10" customWidth="1"/>
    <col min="13310" max="13554" width="9.140625" style="10"/>
    <col min="13555" max="13555" width="4.28515625" style="10" customWidth="1"/>
    <col min="13556" max="13556" width="4.42578125" style="10" customWidth="1"/>
    <col min="13557" max="13557" width="44.85546875" style="10" customWidth="1"/>
    <col min="13558" max="13558" width="13.7109375" style="10" customWidth="1"/>
    <col min="13559" max="13559" width="13.140625" style="10" customWidth="1"/>
    <col min="13560" max="13560" width="13.7109375" style="10" customWidth="1"/>
    <col min="13561" max="13562" width="9.5703125" style="10" customWidth="1"/>
    <col min="13563" max="13563" width="17" style="10" customWidth="1"/>
    <col min="13564" max="13564" width="20.28515625" style="10" customWidth="1"/>
    <col min="13565" max="13565" width="12.42578125" style="10" customWidth="1"/>
    <col min="13566" max="13810" width="9.140625" style="10"/>
    <col min="13811" max="13811" width="4.28515625" style="10" customWidth="1"/>
    <col min="13812" max="13812" width="4.42578125" style="10" customWidth="1"/>
    <col min="13813" max="13813" width="44.85546875" style="10" customWidth="1"/>
    <col min="13814" max="13814" width="13.7109375" style="10" customWidth="1"/>
    <col min="13815" max="13815" width="13.140625" style="10" customWidth="1"/>
    <col min="13816" max="13816" width="13.7109375" style="10" customWidth="1"/>
    <col min="13817" max="13818" width="9.5703125" style="10" customWidth="1"/>
    <col min="13819" max="13819" width="17" style="10" customWidth="1"/>
    <col min="13820" max="13820" width="20.28515625" style="10" customWidth="1"/>
    <col min="13821" max="13821" width="12.42578125" style="10" customWidth="1"/>
    <col min="13822" max="14066" width="9.140625" style="10"/>
    <col min="14067" max="14067" width="4.28515625" style="10" customWidth="1"/>
    <col min="14068" max="14068" width="4.42578125" style="10" customWidth="1"/>
    <col min="14069" max="14069" width="44.85546875" style="10" customWidth="1"/>
    <col min="14070" max="14070" width="13.7109375" style="10" customWidth="1"/>
    <col min="14071" max="14071" width="13.140625" style="10" customWidth="1"/>
    <col min="14072" max="14072" width="13.7109375" style="10" customWidth="1"/>
    <col min="14073" max="14074" width="9.5703125" style="10" customWidth="1"/>
    <col min="14075" max="14075" width="17" style="10" customWidth="1"/>
    <col min="14076" max="14076" width="20.28515625" style="10" customWidth="1"/>
    <col min="14077" max="14077" width="12.42578125" style="10" customWidth="1"/>
    <col min="14078" max="14322" width="9.140625" style="10"/>
    <col min="14323" max="14323" width="4.28515625" style="10" customWidth="1"/>
    <col min="14324" max="14324" width="4.42578125" style="10" customWidth="1"/>
    <col min="14325" max="14325" width="44.85546875" style="10" customWidth="1"/>
    <col min="14326" max="14326" width="13.7109375" style="10" customWidth="1"/>
    <col min="14327" max="14327" width="13.140625" style="10" customWidth="1"/>
    <col min="14328" max="14328" width="13.7109375" style="10" customWidth="1"/>
    <col min="14329" max="14330" width="9.5703125" style="10" customWidth="1"/>
    <col min="14331" max="14331" width="17" style="10" customWidth="1"/>
    <col min="14332" max="14332" width="20.28515625" style="10" customWidth="1"/>
    <col min="14333" max="14333" width="12.42578125" style="10" customWidth="1"/>
    <col min="14334" max="14578" width="9.140625" style="10"/>
    <col min="14579" max="14579" width="4.28515625" style="10" customWidth="1"/>
    <col min="14580" max="14580" width="4.42578125" style="10" customWidth="1"/>
    <col min="14581" max="14581" width="44.85546875" style="10" customWidth="1"/>
    <col min="14582" max="14582" width="13.7109375" style="10" customWidth="1"/>
    <col min="14583" max="14583" width="13.140625" style="10" customWidth="1"/>
    <col min="14584" max="14584" width="13.7109375" style="10" customWidth="1"/>
    <col min="14585" max="14586" width="9.5703125" style="10" customWidth="1"/>
    <col min="14587" max="14587" width="17" style="10" customWidth="1"/>
    <col min="14588" max="14588" width="20.28515625" style="10" customWidth="1"/>
    <col min="14589" max="14589" width="12.42578125" style="10" customWidth="1"/>
    <col min="14590" max="14834" width="9.140625" style="10"/>
    <col min="14835" max="14835" width="4.28515625" style="10" customWidth="1"/>
    <col min="14836" max="14836" width="4.42578125" style="10" customWidth="1"/>
    <col min="14837" max="14837" width="44.85546875" style="10" customWidth="1"/>
    <col min="14838" max="14838" width="13.7109375" style="10" customWidth="1"/>
    <col min="14839" max="14839" width="13.140625" style="10" customWidth="1"/>
    <col min="14840" max="14840" width="13.7109375" style="10" customWidth="1"/>
    <col min="14841" max="14842" width="9.5703125" style="10" customWidth="1"/>
    <col min="14843" max="14843" width="17" style="10" customWidth="1"/>
    <col min="14844" max="14844" width="20.28515625" style="10" customWidth="1"/>
    <col min="14845" max="14845" width="12.42578125" style="10" customWidth="1"/>
    <col min="14846" max="15090" width="9.140625" style="10"/>
    <col min="15091" max="15091" width="4.28515625" style="10" customWidth="1"/>
    <col min="15092" max="15092" width="4.42578125" style="10" customWidth="1"/>
    <col min="15093" max="15093" width="44.85546875" style="10" customWidth="1"/>
    <col min="15094" max="15094" width="13.7109375" style="10" customWidth="1"/>
    <col min="15095" max="15095" width="13.140625" style="10" customWidth="1"/>
    <col min="15096" max="15096" width="13.7109375" style="10" customWidth="1"/>
    <col min="15097" max="15098" width="9.5703125" style="10" customWidth="1"/>
    <col min="15099" max="15099" width="17" style="10" customWidth="1"/>
    <col min="15100" max="15100" width="20.28515625" style="10" customWidth="1"/>
    <col min="15101" max="15101" width="12.42578125" style="10" customWidth="1"/>
    <col min="15102" max="15346" width="9.140625" style="10"/>
    <col min="15347" max="15347" width="4.28515625" style="10" customWidth="1"/>
    <col min="15348" max="15348" width="4.42578125" style="10" customWidth="1"/>
    <col min="15349" max="15349" width="44.85546875" style="10" customWidth="1"/>
    <col min="15350" max="15350" width="13.7109375" style="10" customWidth="1"/>
    <col min="15351" max="15351" width="13.140625" style="10" customWidth="1"/>
    <col min="15352" max="15352" width="13.7109375" style="10" customWidth="1"/>
    <col min="15353" max="15354" width="9.5703125" style="10" customWidth="1"/>
    <col min="15355" max="15355" width="17" style="10" customWidth="1"/>
    <col min="15356" max="15356" width="20.28515625" style="10" customWidth="1"/>
    <col min="15357" max="15357" width="12.42578125" style="10" customWidth="1"/>
    <col min="15358" max="15602" width="9.140625" style="10"/>
    <col min="15603" max="15603" width="4.28515625" style="10" customWidth="1"/>
    <col min="15604" max="15604" width="4.42578125" style="10" customWidth="1"/>
    <col min="15605" max="15605" width="44.85546875" style="10" customWidth="1"/>
    <col min="15606" max="15606" width="13.7109375" style="10" customWidth="1"/>
    <col min="15607" max="15607" width="13.140625" style="10" customWidth="1"/>
    <col min="15608" max="15608" width="13.7109375" style="10" customWidth="1"/>
    <col min="15609" max="15610" width="9.5703125" style="10" customWidth="1"/>
    <col min="15611" max="15611" width="17" style="10" customWidth="1"/>
    <col min="15612" max="15612" width="20.28515625" style="10" customWidth="1"/>
    <col min="15613" max="15613" width="12.42578125" style="10" customWidth="1"/>
    <col min="15614" max="15858" width="9.140625" style="10"/>
    <col min="15859" max="15859" width="4.28515625" style="10" customWidth="1"/>
    <col min="15860" max="15860" width="4.42578125" style="10" customWidth="1"/>
    <col min="15861" max="15861" width="44.85546875" style="10" customWidth="1"/>
    <col min="15862" max="15862" width="13.7109375" style="10" customWidth="1"/>
    <col min="15863" max="15863" width="13.140625" style="10" customWidth="1"/>
    <col min="15864" max="15864" width="13.7109375" style="10" customWidth="1"/>
    <col min="15865" max="15866" width="9.5703125" style="10" customWidth="1"/>
    <col min="15867" max="15867" width="17" style="10" customWidth="1"/>
    <col min="15868" max="15868" width="20.28515625" style="10" customWidth="1"/>
    <col min="15869" max="15869" width="12.42578125" style="10" customWidth="1"/>
    <col min="15870" max="16114" width="9.140625" style="10"/>
    <col min="16115" max="16115" width="4.28515625" style="10" customWidth="1"/>
    <col min="16116" max="16116" width="4.42578125" style="10" customWidth="1"/>
    <col min="16117" max="16117" width="44.85546875" style="10" customWidth="1"/>
    <col min="16118" max="16118" width="13.7109375" style="10" customWidth="1"/>
    <col min="16119" max="16119" width="13.140625" style="10" customWidth="1"/>
    <col min="16120" max="16120" width="13.7109375" style="10" customWidth="1"/>
    <col min="16121" max="16122" width="9.5703125" style="10" customWidth="1"/>
    <col min="16123" max="16123" width="17" style="10" customWidth="1"/>
    <col min="16124" max="16124" width="20.28515625" style="10" customWidth="1"/>
    <col min="16125" max="16125" width="12.42578125" style="10" customWidth="1"/>
    <col min="16126" max="16383" width="9.140625" style="10"/>
    <col min="16384" max="16384" width="9.140625" style="10" customWidth="1"/>
  </cols>
  <sheetData>
    <row r="1" spans="1:12" s="73" customFormat="1" ht="15">
      <c r="A1" s="72"/>
      <c r="B1" s="72"/>
      <c r="C1" s="391" t="s">
        <v>0</v>
      </c>
      <c r="D1" s="391"/>
      <c r="E1" s="391"/>
      <c r="F1" s="391"/>
    </row>
    <row r="2" spans="1:12" s="73" customFormat="1" ht="18.75" customHeight="1">
      <c r="A2" s="391" t="s">
        <v>177</v>
      </c>
      <c r="B2" s="391"/>
      <c r="C2" s="391"/>
      <c r="D2" s="391"/>
      <c r="E2" s="391"/>
      <c r="F2" s="391"/>
      <c r="G2" s="391"/>
      <c r="H2" s="391"/>
    </row>
    <row r="3" spans="1:12" s="73" customFormat="1" ht="23.25" customHeight="1">
      <c r="A3" s="391" t="s">
        <v>179</v>
      </c>
      <c r="B3" s="391"/>
      <c r="C3" s="391"/>
      <c r="D3" s="391"/>
      <c r="E3" s="391"/>
      <c r="F3" s="391"/>
      <c r="G3" s="391"/>
      <c r="H3" s="391"/>
    </row>
    <row r="4" spans="1:12" s="14" customFormat="1" ht="33" customHeight="1">
      <c r="A4" s="392" t="s">
        <v>178</v>
      </c>
      <c r="B4" s="392"/>
      <c r="C4" s="392"/>
      <c r="D4" s="147" t="s">
        <v>271</v>
      </c>
      <c r="E4" s="148" t="s">
        <v>269</v>
      </c>
      <c r="F4" s="147" t="s">
        <v>272</v>
      </c>
      <c r="G4" s="149" t="s">
        <v>5</v>
      </c>
      <c r="H4" s="149" t="s">
        <v>5</v>
      </c>
    </row>
    <row r="5" spans="1:12" s="16" customFormat="1" ht="9.75" customHeight="1">
      <c r="A5" s="178"/>
      <c r="B5" s="179"/>
      <c r="C5" s="180">
        <v>1</v>
      </c>
      <c r="D5" s="151">
        <v>2</v>
      </c>
      <c r="E5" s="151">
        <v>3</v>
      </c>
      <c r="F5" s="152">
        <v>4</v>
      </c>
      <c r="G5" s="153" t="s">
        <v>6</v>
      </c>
      <c r="H5" s="153" t="s">
        <v>7</v>
      </c>
    </row>
    <row r="6" spans="1:12" s="16" customFormat="1" ht="15.95" customHeight="1">
      <c r="A6" s="388" t="s">
        <v>180</v>
      </c>
      <c r="B6" s="389"/>
      <c r="C6" s="390"/>
      <c r="D6" s="177">
        <f>D7+D31</f>
        <v>3273267.0100000002</v>
      </c>
      <c r="E6" s="177">
        <f>E7+E31</f>
        <v>6930760</v>
      </c>
      <c r="F6" s="177">
        <f>F7+F31</f>
        <v>3417541.4899999998</v>
      </c>
      <c r="G6" s="177">
        <f t="shared" ref="G6" si="0">(F6/D6)*100</f>
        <v>104.40765997882953</v>
      </c>
      <c r="H6" s="177">
        <f>(F6/E6)*100</f>
        <v>49.309765307123605</v>
      </c>
    </row>
    <row r="7" spans="1:12" s="74" customFormat="1" ht="15.95" customHeight="1">
      <c r="A7" s="237">
        <v>6</v>
      </c>
      <c r="B7" s="237"/>
      <c r="C7" s="234" t="s">
        <v>1</v>
      </c>
      <c r="D7" s="235">
        <f>D8+D13+D16+D19+D22+D28</f>
        <v>3273267.0100000002</v>
      </c>
      <c r="E7" s="235">
        <f>E8+E13+E16+E19+E22+E28</f>
        <v>6930760</v>
      </c>
      <c r="F7" s="235">
        <f>F8+F13+F16+F19+F22+F28</f>
        <v>3417541.4899999998</v>
      </c>
      <c r="G7" s="236">
        <f>(F7/D7)*100</f>
        <v>104.40765997882953</v>
      </c>
      <c r="H7" s="241">
        <f t="shared" ref="H7:H30" si="1">(F7/E7)*100</f>
        <v>49.309765307123605</v>
      </c>
    </row>
    <row r="8" spans="1:12" s="14" customFormat="1" ht="15.95" customHeight="1">
      <c r="A8" s="233">
        <v>63</v>
      </c>
      <c r="B8" s="237"/>
      <c r="C8" s="234" t="s">
        <v>148</v>
      </c>
      <c r="D8" s="242">
        <f>D9</f>
        <v>558443.65</v>
      </c>
      <c r="E8" s="242">
        <f>E9+E11</f>
        <v>889760</v>
      </c>
      <c r="F8" s="242">
        <f>F9+F11</f>
        <v>680561.27</v>
      </c>
      <c r="G8" s="236">
        <f>(F8/D8)*100</f>
        <v>121.86749191256807</v>
      </c>
      <c r="H8" s="241">
        <f t="shared" si="1"/>
        <v>76.488184454234855</v>
      </c>
    </row>
    <row r="9" spans="1:12" ht="15.95" customHeight="1">
      <c r="A9" s="218"/>
      <c r="B9" s="221">
        <v>636</v>
      </c>
      <c r="C9" s="23" t="s">
        <v>199</v>
      </c>
      <c r="D9" s="37">
        <f>D10</f>
        <v>558443.65</v>
      </c>
      <c r="E9" s="37">
        <f>E10</f>
        <v>810000</v>
      </c>
      <c r="F9" s="37">
        <f>F10</f>
        <v>642696.81000000006</v>
      </c>
      <c r="G9" s="222">
        <f t="shared" ref="G9:G10" si="2">(F9/D9)*100</f>
        <v>115.08713726084987</v>
      </c>
      <c r="H9" s="112">
        <f t="shared" si="1"/>
        <v>79.34528518518519</v>
      </c>
    </row>
    <row r="10" spans="1:12" ht="15.95" customHeight="1">
      <c r="A10" s="218"/>
      <c r="B10" s="219">
        <v>6361</v>
      </c>
      <c r="C10" s="23" t="s">
        <v>200</v>
      </c>
      <c r="D10" s="37">
        <v>558443.65</v>
      </c>
      <c r="E10" s="37">
        <v>810000</v>
      </c>
      <c r="F10" s="37">
        <v>642696.81000000006</v>
      </c>
      <c r="G10" s="222">
        <f t="shared" si="2"/>
        <v>115.08713726084987</v>
      </c>
      <c r="H10" s="112">
        <f>(F10/E10)*100</f>
        <v>79.34528518518519</v>
      </c>
    </row>
    <row r="11" spans="1:12" ht="15.95" customHeight="1">
      <c r="A11" s="218"/>
      <c r="B11" s="221">
        <v>638</v>
      </c>
      <c r="C11" s="23" t="s">
        <v>265</v>
      </c>
      <c r="D11" s="37">
        <v>0</v>
      </c>
      <c r="E11" s="37">
        <f>E12</f>
        <v>79760</v>
      </c>
      <c r="F11" s="37">
        <f>F12</f>
        <v>37864.46</v>
      </c>
      <c r="G11" s="222">
        <v>0</v>
      </c>
      <c r="H11" s="112">
        <f t="shared" ref="H11:H12" si="3">(F11/E11)*100</f>
        <v>47.472993981945841</v>
      </c>
    </row>
    <row r="12" spans="1:12" ht="15.95" customHeight="1">
      <c r="A12" s="218"/>
      <c r="B12" s="219">
        <v>6381</v>
      </c>
      <c r="C12" s="23" t="s">
        <v>266</v>
      </c>
      <c r="D12" s="37">
        <v>0</v>
      </c>
      <c r="E12" s="37">
        <v>79760</v>
      </c>
      <c r="F12" s="37">
        <v>37864.46</v>
      </c>
      <c r="G12" s="222">
        <v>0</v>
      </c>
      <c r="H12" s="112">
        <f t="shared" si="3"/>
        <v>47.472993981945841</v>
      </c>
    </row>
    <row r="13" spans="1:12" ht="15.95" customHeight="1">
      <c r="A13" s="243">
        <v>64</v>
      </c>
      <c r="B13" s="237"/>
      <c r="C13" s="234" t="s">
        <v>149</v>
      </c>
      <c r="D13" s="242">
        <f t="shared" ref="D13:F14" si="4">D14</f>
        <v>31.99</v>
      </c>
      <c r="E13" s="242">
        <f t="shared" si="4"/>
        <v>100</v>
      </c>
      <c r="F13" s="242">
        <f t="shared" si="4"/>
        <v>8.44</v>
      </c>
      <c r="G13" s="236">
        <f t="shared" ref="G13:G30" si="5">(F13/D13)*100</f>
        <v>26.383244763988746</v>
      </c>
      <c r="H13" s="241">
        <f t="shared" si="1"/>
        <v>8.44</v>
      </c>
    </row>
    <row r="14" spans="1:12" ht="15.95" customHeight="1">
      <c r="A14" s="227"/>
      <c r="B14" s="221">
        <v>641</v>
      </c>
      <c r="C14" s="23" t="s">
        <v>201</v>
      </c>
      <c r="D14" s="37">
        <f t="shared" si="4"/>
        <v>31.99</v>
      </c>
      <c r="E14" s="37">
        <f>E15</f>
        <v>100</v>
      </c>
      <c r="F14" s="37">
        <f>F15</f>
        <v>8.44</v>
      </c>
      <c r="G14" s="222">
        <f t="shared" si="5"/>
        <v>26.383244763988746</v>
      </c>
      <c r="H14" s="112">
        <f t="shared" si="1"/>
        <v>8.44</v>
      </c>
      <c r="L14" s="48"/>
    </row>
    <row r="15" spans="1:12" ht="15.95" customHeight="1">
      <c r="A15" s="225"/>
      <c r="B15" s="219">
        <v>6413</v>
      </c>
      <c r="C15" s="23" t="s">
        <v>150</v>
      </c>
      <c r="D15" s="37">
        <v>31.99</v>
      </c>
      <c r="E15" s="37">
        <v>100</v>
      </c>
      <c r="F15" s="37">
        <v>8.44</v>
      </c>
      <c r="G15" s="222">
        <f>(F15/D15)*100</f>
        <v>26.383244763988746</v>
      </c>
      <c r="H15" s="112">
        <f t="shared" si="1"/>
        <v>8.44</v>
      </c>
    </row>
    <row r="16" spans="1:12" s="14" customFormat="1" ht="25.5">
      <c r="A16" s="233">
        <v>65</v>
      </c>
      <c r="B16" s="237"/>
      <c r="C16" s="234" t="s">
        <v>8</v>
      </c>
      <c r="D16" s="235">
        <f t="shared" ref="D16:F17" si="6">D17</f>
        <v>311985.76</v>
      </c>
      <c r="E16" s="242">
        <f t="shared" si="6"/>
        <v>564000</v>
      </c>
      <c r="F16" s="235">
        <f t="shared" si="6"/>
        <v>244793.14</v>
      </c>
      <c r="G16" s="236">
        <f t="shared" si="5"/>
        <v>78.462920871773122</v>
      </c>
      <c r="H16" s="241">
        <f t="shared" si="1"/>
        <v>43.403039007092204</v>
      </c>
      <c r="I16" s="108"/>
    </row>
    <row r="17" spans="1:9" ht="15" customHeight="1">
      <c r="A17" s="218"/>
      <c r="B17" s="221">
        <v>652</v>
      </c>
      <c r="C17" s="23" t="s">
        <v>9</v>
      </c>
      <c r="D17" s="39">
        <f t="shared" si="6"/>
        <v>311985.76</v>
      </c>
      <c r="E17" s="39">
        <f>E18</f>
        <v>564000</v>
      </c>
      <c r="F17" s="39">
        <f>F18</f>
        <v>244793.14</v>
      </c>
      <c r="G17" s="222">
        <f t="shared" si="5"/>
        <v>78.462920871773122</v>
      </c>
      <c r="H17" s="112">
        <f t="shared" si="1"/>
        <v>43.403039007092204</v>
      </c>
    </row>
    <row r="18" spans="1:9" ht="15" customHeight="1">
      <c r="A18" s="218"/>
      <c r="B18" s="219">
        <v>6526</v>
      </c>
      <c r="C18" s="23" t="s">
        <v>215</v>
      </c>
      <c r="D18" s="39">
        <v>311985.76</v>
      </c>
      <c r="E18" s="39">
        <f>20000+535000+9000</f>
        <v>564000</v>
      </c>
      <c r="F18" s="39">
        <v>244793.14</v>
      </c>
      <c r="G18" s="222">
        <f t="shared" si="5"/>
        <v>78.462920871773122</v>
      </c>
      <c r="H18" s="112">
        <f t="shared" si="1"/>
        <v>43.403039007092204</v>
      </c>
    </row>
    <row r="19" spans="1:9" ht="15.95" customHeight="1">
      <c r="A19" s="233">
        <v>66</v>
      </c>
      <c r="B19" s="237"/>
      <c r="C19" s="234" t="s">
        <v>76</v>
      </c>
      <c r="D19" s="235">
        <f t="shared" ref="D19:F20" si="7">D20</f>
        <v>547011.09</v>
      </c>
      <c r="E19" s="242">
        <f t="shared" si="7"/>
        <v>1396900</v>
      </c>
      <c r="F19" s="235">
        <f t="shared" si="7"/>
        <v>594602.04</v>
      </c>
      <c r="G19" s="236">
        <f t="shared" si="5"/>
        <v>108.70018010055338</v>
      </c>
      <c r="H19" s="241">
        <f t="shared" si="1"/>
        <v>42.565827188775145</v>
      </c>
    </row>
    <row r="20" spans="1:9" ht="15.95" customHeight="1">
      <c r="A20" s="218"/>
      <c r="B20" s="221">
        <v>661</v>
      </c>
      <c r="C20" s="23" t="s">
        <v>221</v>
      </c>
      <c r="D20" s="39">
        <f t="shared" si="7"/>
        <v>547011.09</v>
      </c>
      <c r="E20" s="37">
        <f>E21</f>
        <v>1396900</v>
      </c>
      <c r="F20" s="39">
        <f>F21</f>
        <v>594602.04</v>
      </c>
      <c r="G20" s="222">
        <f t="shared" si="5"/>
        <v>108.70018010055338</v>
      </c>
      <c r="H20" s="112">
        <f t="shared" si="1"/>
        <v>42.565827188775145</v>
      </c>
    </row>
    <row r="21" spans="1:9" ht="15.95" customHeight="1">
      <c r="A21" s="218"/>
      <c r="B21" s="219">
        <v>6615</v>
      </c>
      <c r="C21" s="23" t="s">
        <v>216</v>
      </c>
      <c r="D21" s="39">
        <v>547011.09</v>
      </c>
      <c r="E21" s="37">
        <v>1396900</v>
      </c>
      <c r="F21" s="39">
        <v>594602.04</v>
      </c>
      <c r="G21" s="222">
        <f t="shared" si="5"/>
        <v>108.70018010055338</v>
      </c>
      <c r="H21" s="112">
        <f t="shared" si="1"/>
        <v>42.565827188775145</v>
      </c>
    </row>
    <row r="22" spans="1:9" s="14" customFormat="1" ht="15.95" customHeight="1">
      <c r="A22" s="233">
        <v>67</v>
      </c>
      <c r="B22" s="234"/>
      <c r="C22" s="234" t="s">
        <v>77</v>
      </c>
      <c r="D22" s="235">
        <f>D23+D26</f>
        <v>1851234</v>
      </c>
      <c r="E22" s="242">
        <f>E23+E26</f>
        <v>4060000</v>
      </c>
      <c r="F22" s="235">
        <f>F23+F26</f>
        <v>1897044.3399999999</v>
      </c>
      <c r="G22" s="236">
        <f t="shared" si="5"/>
        <v>102.47458398019916</v>
      </c>
      <c r="H22" s="241">
        <f t="shared" si="1"/>
        <v>46.725230049261079</v>
      </c>
      <c r="I22" s="108"/>
    </row>
    <row r="23" spans="1:9" ht="15.95" customHeight="1">
      <c r="A23" s="218"/>
      <c r="B23" s="225">
        <v>671</v>
      </c>
      <c r="C23" s="23" t="s">
        <v>219</v>
      </c>
      <c r="D23" s="37">
        <f>D24+D25</f>
        <v>6309.6399999999994</v>
      </c>
      <c r="E23" s="37">
        <f>E24+E25</f>
        <v>60000</v>
      </c>
      <c r="F23" s="37">
        <f>F24+F25</f>
        <v>11652.44</v>
      </c>
      <c r="G23" s="222">
        <f t="shared" si="5"/>
        <v>184.67678029174408</v>
      </c>
      <c r="H23" s="112">
        <f t="shared" si="1"/>
        <v>19.420733333333335</v>
      </c>
      <c r="I23" s="48"/>
    </row>
    <row r="24" spans="1:9" ht="15.95" customHeight="1">
      <c r="A24" s="218"/>
      <c r="B24" s="228">
        <v>6711</v>
      </c>
      <c r="C24" s="23" t="s">
        <v>218</v>
      </c>
      <c r="D24" s="37">
        <v>2517.9499999999998</v>
      </c>
      <c r="E24" s="37">
        <v>20000</v>
      </c>
      <c r="F24" s="37">
        <v>664.94</v>
      </c>
      <c r="G24" s="222">
        <f t="shared" si="5"/>
        <v>26.407990627296019</v>
      </c>
      <c r="H24" s="112">
        <f t="shared" si="1"/>
        <v>3.3247000000000004</v>
      </c>
      <c r="I24" s="48"/>
    </row>
    <row r="25" spans="1:9" ht="15.95" customHeight="1">
      <c r="A25" s="218"/>
      <c r="B25" s="228">
        <v>6712</v>
      </c>
      <c r="C25" s="23" t="s">
        <v>237</v>
      </c>
      <c r="D25" s="37">
        <v>3791.69</v>
      </c>
      <c r="E25" s="37">
        <v>40000</v>
      </c>
      <c r="F25" s="37">
        <v>10987.5</v>
      </c>
      <c r="G25" s="222">
        <f t="shared" si="5"/>
        <v>289.77843652830268</v>
      </c>
      <c r="H25" s="112">
        <f t="shared" si="1"/>
        <v>27.468749999999996</v>
      </c>
      <c r="I25" s="48"/>
    </row>
    <row r="26" spans="1:9" ht="15.95" customHeight="1">
      <c r="A26" s="218"/>
      <c r="B26" s="225">
        <v>673</v>
      </c>
      <c r="C26" s="23" t="s">
        <v>217</v>
      </c>
      <c r="D26" s="37">
        <f>D27</f>
        <v>1844924.36</v>
      </c>
      <c r="E26" s="37">
        <f>E27</f>
        <v>4000000</v>
      </c>
      <c r="F26" s="37">
        <f>F27</f>
        <v>1885391.9</v>
      </c>
      <c r="G26" s="222">
        <f t="shared" si="5"/>
        <v>102.19345252723531</v>
      </c>
      <c r="H26" s="112">
        <f t="shared" si="1"/>
        <v>47.134797499999998</v>
      </c>
      <c r="I26" s="48"/>
    </row>
    <row r="27" spans="1:9" ht="15.95" customHeight="1">
      <c r="A27" s="218"/>
      <c r="B27" s="228">
        <v>6731</v>
      </c>
      <c r="C27" s="23" t="s">
        <v>217</v>
      </c>
      <c r="D27" s="37">
        <v>1844924.36</v>
      </c>
      <c r="E27" s="37">
        <v>4000000</v>
      </c>
      <c r="F27" s="37">
        <v>1885391.9</v>
      </c>
      <c r="G27" s="222">
        <f t="shared" si="5"/>
        <v>102.19345252723531</v>
      </c>
      <c r="H27" s="112">
        <f t="shared" si="1"/>
        <v>47.134797499999998</v>
      </c>
      <c r="I27" s="48"/>
    </row>
    <row r="28" spans="1:9" s="14" customFormat="1" ht="15.95" customHeight="1">
      <c r="A28" s="233">
        <v>68</v>
      </c>
      <c r="B28" s="234"/>
      <c r="C28" s="234" t="s">
        <v>151</v>
      </c>
      <c r="D28" s="235">
        <f t="shared" ref="D28:F29" si="8">D29</f>
        <v>4560.5200000000004</v>
      </c>
      <c r="E28" s="242">
        <f t="shared" si="8"/>
        <v>20000</v>
      </c>
      <c r="F28" s="235">
        <f t="shared" si="8"/>
        <v>532.26</v>
      </c>
      <c r="G28" s="236">
        <f t="shared" si="5"/>
        <v>11.671037513266029</v>
      </c>
      <c r="H28" s="241">
        <f t="shared" si="1"/>
        <v>2.6613000000000002</v>
      </c>
    </row>
    <row r="29" spans="1:9" ht="15.95" customHeight="1">
      <c r="A29" s="22"/>
      <c r="B29" s="225">
        <v>683</v>
      </c>
      <c r="C29" s="23" t="s">
        <v>220</v>
      </c>
      <c r="D29" s="39">
        <f t="shared" si="8"/>
        <v>4560.5200000000004</v>
      </c>
      <c r="E29" s="37">
        <f>E30</f>
        <v>20000</v>
      </c>
      <c r="F29" s="39">
        <f>F30</f>
        <v>532.26</v>
      </c>
      <c r="G29" s="222">
        <f t="shared" si="5"/>
        <v>11.671037513266029</v>
      </c>
      <c r="H29" s="112">
        <f t="shared" si="1"/>
        <v>2.6613000000000002</v>
      </c>
    </row>
    <row r="30" spans="1:9" ht="15.95" customHeight="1">
      <c r="A30" s="23"/>
      <c r="B30" s="228">
        <v>6831</v>
      </c>
      <c r="C30" s="23" t="s">
        <v>220</v>
      </c>
      <c r="D30" s="39">
        <v>4560.5200000000004</v>
      </c>
      <c r="E30" s="37">
        <v>20000</v>
      </c>
      <c r="F30" s="39">
        <v>532.26</v>
      </c>
      <c r="G30" s="222">
        <f t="shared" si="5"/>
        <v>11.671037513266029</v>
      </c>
      <c r="H30" s="112">
        <f t="shared" si="1"/>
        <v>2.6613000000000002</v>
      </c>
    </row>
    <row r="31" spans="1:9" s="76" customFormat="1" ht="26.25" hidden="1" customHeight="1">
      <c r="A31" s="70">
        <v>7</v>
      </c>
      <c r="B31" s="70"/>
      <c r="C31" s="232" t="s">
        <v>89</v>
      </c>
      <c r="D31" s="71">
        <f>D32</f>
        <v>0</v>
      </c>
      <c r="E31" s="41">
        <f>E32</f>
        <v>0</v>
      </c>
      <c r="F31" s="71">
        <f>F32</f>
        <v>0</v>
      </c>
      <c r="G31" s="222">
        <v>0</v>
      </c>
      <c r="H31" s="112">
        <v>0</v>
      </c>
    </row>
    <row r="32" spans="1:9" ht="15.95" hidden="1" customHeight="1">
      <c r="A32" s="22">
        <v>72</v>
      </c>
      <c r="B32" s="23"/>
      <c r="C32" s="23" t="s">
        <v>146</v>
      </c>
      <c r="D32" s="39">
        <v>0</v>
      </c>
      <c r="E32" s="37">
        <f>E33</f>
        <v>0</v>
      </c>
      <c r="F32" s="39">
        <v>0</v>
      </c>
      <c r="G32" s="222">
        <v>0</v>
      </c>
      <c r="H32" s="112">
        <v>0</v>
      </c>
    </row>
    <row r="33" spans="1:8" ht="15.95" hidden="1" customHeight="1">
      <c r="A33" s="22">
        <v>723</v>
      </c>
      <c r="B33" s="23"/>
      <c r="C33" s="23" t="s">
        <v>223</v>
      </c>
      <c r="D33" s="38">
        <v>0</v>
      </c>
      <c r="E33" s="37">
        <f>E34</f>
        <v>0</v>
      </c>
      <c r="F33" s="38">
        <v>0</v>
      </c>
      <c r="G33" s="222">
        <v>0</v>
      </c>
      <c r="H33" s="112">
        <v>0</v>
      </c>
    </row>
    <row r="34" spans="1:8" ht="15.95" hidden="1" customHeight="1">
      <c r="A34" s="22"/>
      <c r="B34" s="23">
        <v>7231</v>
      </c>
      <c r="C34" s="23" t="s">
        <v>214</v>
      </c>
      <c r="D34" s="38">
        <v>0</v>
      </c>
      <c r="E34" s="37">
        <v>0</v>
      </c>
      <c r="F34" s="38">
        <v>0</v>
      </c>
      <c r="G34" s="222">
        <v>0</v>
      </c>
      <c r="H34" s="112">
        <v>0</v>
      </c>
    </row>
    <row r="35" spans="1:8" ht="8.25" customHeight="1">
      <c r="A35" s="25"/>
      <c r="B35" s="23"/>
      <c r="C35" s="23"/>
      <c r="D35" s="37"/>
      <c r="E35" s="231"/>
      <c r="F35" s="37"/>
      <c r="G35" s="35"/>
      <c r="H35" s="222"/>
    </row>
    <row r="36" spans="1:8" s="16" customFormat="1" ht="15.95" customHeight="1">
      <c r="A36" s="388" t="s">
        <v>181</v>
      </c>
      <c r="B36" s="389"/>
      <c r="C36" s="390"/>
      <c r="D36" s="177">
        <f>D37+D89</f>
        <v>3207922.8899999997</v>
      </c>
      <c r="E36" s="177">
        <f>E37+E89</f>
        <v>7010610</v>
      </c>
      <c r="F36" s="177">
        <f>F37+F89</f>
        <v>4018702.560000001</v>
      </c>
      <c r="G36" s="177">
        <f>(F36/D36)*100</f>
        <v>125.27428799886151</v>
      </c>
      <c r="H36" s="177">
        <f>(F36/E36)*100</f>
        <v>57.323151052476184</v>
      </c>
    </row>
    <row r="37" spans="1:8" s="76" customFormat="1" ht="15.95" customHeight="1">
      <c r="A37" s="237">
        <v>3</v>
      </c>
      <c r="B37" s="237"/>
      <c r="C37" s="244" t="s">
        <v>10</v>
      </c>
      <c r="D37" s="235">
        <f>D38+D47+D81</f>
        <v>3191411.0599999996</v>
      </c>
      <c r="E37" s="235">
        <f>E38+E47+E81+E86</f>
        <v>6962110</v>
      </c>
      <c r="F37" s="235">
        <f>F38+F47+F81+F86</f>
        <v>4007305.6700000009</v>
      </c>
      <c r="G37" s="236">
        <f>(F37/D37)*100</f>
        <v>125.56532501331876</v>
      </c>
      <c r="H37" s="236">
        <f>(F37/E37)*100</f>
        <v>57.558781317732709</v>
      </c>
    </row>
    <row r="38" spans="1:8" ht="15.95" customHeight="1">
      <c r="A38" s="233">
        <v>31</v>
      </c>
      <c r="B38" s="237"/>
      <c r="C38" s="244" t="s">
        <v>11</v>
      </c>
      <c r="D38" s="235">
        <f>D39+D43+D45</f>
        <v>2075254.3199999998</v>
      </c>
      <c r="E38" s="235">
        <f>E39+E43+E45</f>
        <v>4604410</v>
      </c>
      <c r="F38" s="235">
        <f>F39+F43+F45</f>
        <v>2266714.9600000004</v>
      </c>
      <c r="G38" s="236">
        <f>(F38/D38)*100</f>
        <v>109.22588803477353</v>
      </c>
      <c r="H38" s="236">
        <f>(F38/E38)*100</f>
        <v>49.229216338249643</v>
      </c>
    </row>
    <row r="39" spans="1:8" s="188" customFormat="1" ht="15.95" customHeight="1">
      <c r="A39" s="19"/>
      <c r="B39" s="221">
        <v>311</v>
      </c>
      <c r="C39" s="24" t="s">
        <v>222</v>
      </c>
      <c r="D39" s="39">
        <f>D40+D41+D42</f>
        <v>1727505.3399999999</v>
      </c>
      <c r="E39" s="39">
        <f>E40+E41+E42</f>
        <v>3776910</v>
      </c>
      <c r="F39" s="39">
        <f>F40+F41+F42</f>
        <v>1892687.4600000002</v>
      </c>
      <c r="G39" s="35">
        <f t="shared" ref="G39:G95" si="9">(F39/D39)*100</f>
        <v>109.56188766397679</v>
      </c>
      <c r="H39" s="35">
        <f t="shared" ref="H39:H96" si="10">(F39/E39)*100</f>
        <v>50.112061447055936</v>
      </c>
    </row>
    <row r="40" spans="1:8" ht="15.95" customHeight="1">
      <c r="A40" s="22"/>
      <c r="B40" s="219">
        <v>3111</v>
      </c>
      <c r="C40" s="24" t="s">
        <v>13</v>
      </c>
      <c r="D40" s="39">
        <v>1694398.9</v>
      </c>
      <c r="E40" s="39">
        <v>3698110</v>
      </c>
      <c r="F40" s="39">
        <v>1860090.59</v>
      </c>
      <c r="G40" s="35">
        <f t="shared" si="9"/>
        <v>109.77878880823164</v>
      </c>
      <c r="H40" s="35">
        <f t="shared" si="10"/>
        <v>50.298411621071303</v>
      </c>
    </row>
    <row r="41" spans="1:8" ht="15.95" customHeight="1">
      <c r="A41" s="22"/>
      <c r="B41" s="219">
        <v>3112</v>
      </c>
      <c r="C41" s="24" t="s">
        <v>14</v>
      </c>
      <c r="D41" s="39">
        <v>11611.44</v>
      </c>
      <c r="E41" s="39">
        <v>25000</v>
      </c>
      <c r="F41" s="39">
        <v>11452.83</v>
      </c>
      <c r="G41" s="35">
        <f t="shared" si="9"/>
        <v>98.634019553130358</v>
      </c>
      <c r="H41" s="35">
        <f t="shared" si="10"/>
        <v>45.811320000000002</v>
      </c>
    </row>
    <row r="42" spans="1:8" ht="15.95" customHeight="1">
      <c r="A42" s="22"/>
      <c r="B42" s="219">
        <v>3113</v>
      </c>
      <c r="C42" s="24" t="s">
        <v>111</v>
      </c>
      <c r="D42" s="39">
        <v>21495</v>
      </c>
      <c r="E42" s="39">
        <v>53800</v>
      </c>
      <c r="F42" s="39">
        <v>21144.04</v>
      </c>
      <c r="G42" s="35">
        <f t="shared" si="9"/>
        <v>98.367248197255179</v>
      </c>
      <c r="H42" s="35">
        <f t="shared" si="10"/>
        <v>39.301189591078071</v>
      </c>
    </row>
    <row r="43" spans="1:8" s="188" customFormat="1" ht="15.95" customHeight="1">
      <c r="A43" s="22"/>
      <c r="B43" s="221">
        <v>312</v>
      </c>
      <c r="C43" s="24" t="s">
        <v>15</v>
      </c>
      <c r="D43" s="39">
        <f>D44</f>
        <v>64643.040000000001</v>
      </c>
      <c r="E43" s="39">
        <f>E44</f>
        <v>160000</v>
      </c>
      <c r="F43" s="39">
        <f>F44</f>
        <v>59127.29</v>
      </c>
      <c r="G43" s="35">
        <f t="shared" si="9"/>
        <v>91.467372202792447</v>
      </c>
      <c r="H43" s="35">
        <f t="shared" si="10"/>
        <v>36.954556249999996</v>
      </c>
    </row>
    <row r="44" spans="1:8" ht="15.95" customHeight="1">
      <c r="A44" s="22"/>
      <c r="B44" s="219">
        <v>3121</v>
      </c>
      <c r="C44" s="24" t="s">
        <v>15</v>
      </c>
      <c r="D44" s="39">
        <v>64643.040000000001</v>
      </c>
      <c r="E44" s="39">
        <v>160000</v>
      </c>
      <c r="F44" s="39">
        <v>59127.29</v>
      </c>
      <c r="G44" s="35">
        <f t="shared" si="9"/>
        <v>91.467372202792447</v>
      </c>
      <c r="H44" s="35">
        <f t="shared" si="10"/>
        <v>36.954556249999996</v>
      </c>
    </row>
    <row r="45" spans="1:8" s="188" customFormat="1" ht="15.95" customHeight="1">
      <c r="A45" s="22"/>
      <c r="B45" s="221">
        <v>313</v>
      </c>
      <c r="C45" s="24" t="s">
        <v>234</v>
      </c>
      <c r="D45" s="39">
        <f>D46</f>
        <v>283105.94</v>
      </c>
      <c r="E45" s="39">
        <f>E46</f>
        <v>667500</v>
      </c>
      <c r="F45" s="39">
        <f>F46</f>
        <v>314900.21000000002</v>
      </c>
      <c r="G45" s="35">
        <f t="shared" si="9"/>
        <v>111.23052027802738</v>
      </c>
      <c r="H45" s="35">
        <f t="shared" si="10"/>
        <v>47.176061423220979</v>
      </c>
    </row>
    <row r="46" spans="1:8" ht="15.95" customHeight="1">
      <c r="A46" s="22"/>
      <c r="B46" s="219">
        <v>3132</v>
      </c>
      <c r="C46" s="24" t="s">
        <v>18</v>
      </c>
      <c r="D46" s="39">
        <v>283105.94</v>
      </c>
      <c r="E46" s="39">
        <v>667500</v>
      </c>
      <c r="F46" s="39">
        <v>314900.21000000002</v>
      </c>
      <c r="G46" s="35">
        <f t="shared" si="9"/>
        <v>111.23052027802738</v>
      </c>
      <c r="H46" s="35">
        <f t="shared" si="10"/>
        <v>47.176061423220979</v>
      </c>
    </row>
    <row r="47" spans="1:8" s="188" customFormat="1" ht="15.95" customHeight="1">
      <c r="A47" s="233">
        <v>32</v>
      </c>
      <c r="B47" s="237"/>
      <c r="C47" s="244" t="s">
        <v>19</v>
      </c>
      <c r="D47" s="235">
        <f>D48+D53+D60+D73+D70</f>
        <v>1113232.0499999998</v>
      </c>
      <c r="E47" s="235">
        <f>E48+E53+E60+E70+E73</f>
        <v>2344200</v>
      </c>
      <c r="F47" s="235">
        <f>F48+F53+F60+F70+F73</f>
        <v>1735735.1300000001</v>
      </c>
      <c r="G47" s="236">
        <f t="shared" si="9"/>
        <v>155.91853737951584</v>
      </c>
      <c r="H47" s="236">
        <f t="shared" si="10"/>
        <v>74.043815800699605</v>
      </c>
    </row>
    <row r="48" spans="1:8" s="188" customFormat="1" ht="15.95" customHeight="1">
      <c r="A48" s="19"/>
      <c r="B48" s="221">
        <v>321</v>
      </c>
      <c r="C48" s="24" t="s">
        <v>224</v>
      </c>
      <c r="D48" s="39">
        <f>D49+D50+D51+D52</f>
        <v>59915.299999999996</v>
      </c>
      <c r="E48" s="39">
        <f>E49+E50+E51+E52</f>
        <v>135000</v>
      </c>
      <c r="F48" s="39">
        <f>F49+F50+F52+F51</f>
        <v>62987.509999999995</v>
      </c>
      <c r="G48" s="35">
        <f t="shared" si="9"/>
        <v>105.12758844568917</v>
      </c>
      <c r="H48" s="35">
        <f t="shared" si="10"/>
        <v>46.657414814814814</v>
      </c>
    </row>
    <row r="49" spans="1:8" ht="15.95" customHeight="1">
      <c r="A49" s="22"/>
      <c r="B49" s="219">
        <v>3211</v>
      </c>
      <c r="C49" s="24" t="s">
        <v>21</v>
      </c>
      <c r="D49" s="39">
        <v>3718.47</v>
      </c>
      <c r="E49" s="39">
        <v>7000</v>
      </c>
      <c r="F49" s="39">
        <v>3729.49</v>
      </c>
      <c r="G49" s="35">
        <f t="shared" si="9"/>
        <v>100.29635844850166</v>
      </c>
      <c r="H49" s="35">
        <f t="shared" si="10"/>
        <v>53.27842857142857</v>
      </c>
    </row>
    <row r="50" spans="1:8" ht="15.95" customHeight="1">
      <c r="A50" s="22"/>
      <c r="B50" s="219">
        <v>3212</v>
      </c>
      <c r="C50" s="24" t="s">
        <v>225</v>
      </c>
      <c r="D50" s="39">
        <v>51529.77</v>
      </c>
      <c r="E50" s="39">
        <v>118000</v>
      </c>
      <c r="F50" s="39">
        <v>53375.87</v>
      </c>
      <c r="G50" s="35">
        <f t="shared" si="9"/>
        <v>103.58258924889438</v>
      </c>
      <c r="H50" s="35">
        <f t="shared" si="10"/>
        <v>45.233788135593223</v>
      </c>
    </row>
    <row r="51" spans="1:8" ht="15.95" customHeight="1">
      <c r="A51" s="22"/>
      <c r="B51" s="219">
        <v>3213</v>
      </c>
      <c r="C51" s="24" t="s">
        <v>226</v>
      </c>
      <c r="D51" s="39">
        <v>2176.92</v>
      </c>
      <c r="E51" s="39">
        <v>7000</v>
      </c>
      <c r="F51" s="39">
        <v>3012.2</v>
      </c>
      <c r="G51" s="35">
        <f t="shared" si="9"/>
        <v>138.36980688311925</v>
      </c>
      <c r="H51" s="35">
        <f t="shared" si="10"/>
        <v>43.03142857142857</v>
      </c>
    </row>
    <row r="52" spans="1:8" ht="15.95" customHeight="1">
      <c r="A52" s="22"/>
      <c r="B52" s="219">
        <v>3214</v>
      </c>
      <c r="C52" s="24" t="s">
        <v>80</v>
      </c>
      <c r="D52" s="39">
        <v>2490.14</v>
      </c>
      <c r="E52" s="39">
        <v>3000</v>
      </c>
      <c r="F52" s="39">
        <v>2869.95</v>
      </c>
      <c r="G52" s="35">
        <f t="shared" si="9"/>
        <v>115.25255608118418</v>
      </c>
      <c r="H52" s="35">
        <f t="shared" si="10"/>
        <v>95.664999999999992</v>
      </c>
    </row>
    <row r="53" spans="1:8" s="188" customFormat="1" ht="15.95" customHeight="1">
      <c r="A53" s="22"/>
      <c r="B53" s="221">
        <v>322</v>
      </c>
      <c r="C53" s="24" t="s">
        <v>204</v>
      </c>
      <c r="D53" s="39">
        <f>D54+D55+D56+D57+D58+D59</f>
        <v>91671.06</v>
      </c>
      <c r="E53" s="39">
        <f>E54+E55+E56+E57+E58+E59</f>
        <v>290300</v>
      </c>
      <c r="F53" s="39">
        <f>F54+F55+F56+F57+F58+F59</f>
        <v>75865.67</v>
      </c>
      <c r="G53" s="35">
        <f t="shared" si="9"/>
        <v>82.758582697745609</v>
      </c>
      <c r="H53" s="35">
        <f t="shared" si="10"/>
        <v>26.133541164312778</v>
      </c>
    </row>
    <row r="54" spans="1:8" ht="15.95" customHeight="1">
      <c r="A54" s="22"/>
      <c r="B54" s="219">
        <v>3221</v>
      </c>
      <c r="C54" s="24" t="s">
        <v>227</v>
      </c>
      <c r="D54" s="39">
        <v>18792.8</v>
      </c>
      <c r="E54" s="39">
        <v>55300</v>
      </c>
      <c r="F54" s="39">
        <v>18921.36</v>
      </c>
      <c r="G54" s="35">
        <f t="shared" si="9"/>
        <v>100.68409177983058</v>
      </c>
      <c r="H54" s="35">
        <f t="shared" si="10"/>
        <v>34.215840867992767</v>
      </c>
    </row>
    <row r="55" spans="1:8" ht="15.95" customHeight="1">
      <c r="A55" s="22"/>
      <c r="B55" s="219">
        <v>3222</v>
      </c>
      <c r="C55" s="24" t="s">
        <v>82</v>
      </c>
      <c r="D55" s="39">
        <v>15458.37</v>
      </c>
      <c r="E55" s="39">
        <v>80000</v>
      </c>
      <c r="F55" s="39">
        <v>106.88</v>
      </c>
      <c r="G55" s="35">
        <f t="shared" si="9"/>
        <v>0.69140536809508368</v>
      </c>
      <c r="H55" s="35">
        <f t="shared" si="10"/>
        <v>0.1336</v>
      </c>
    </row>
    <row r="56" spans="1:8" ht="15.95" customHeight="1">
      <c r="A56" s="22"/>
      <c r="B56" s="219">
        <v>3223</v>
      </c>
      <c r="C56" s="24" t="s">
        <v>29</v>
      </c>
      <c r="D56" s="39">
        <v>54497.33</v>
      </c>
      <c r="E56" s="39">
        <v>130000</v>
      </c>
      <c r="F56" s="39">
        <v>49210.9</v>
      </c>
      <c r="G56" s="35">
        <f t="shared" si="9"/>
        <v>90.299653212368383</v>
      </c>
      <c r="H56" s="35">
        <f t="shared" si="10"/>
        <v>37.854538461538461</v>
      </c>
    </row>
    <row r="57" spans="1:8" ht="15.95" customHeight="1">
      <c r="A57" s="22"/>
      <c r="B57" s="219">
        <v>3224</v>
      </c>
      <c r="C57" s="24" t="s">
        <v>30</v>
      </c>
      <c r="D57" s="39">
        <v>527.79999999999995</v>
      </c>
      <c r="E57" s="39">
        <v>10000</v>
      </c>
      <c r="F57" s="39">
        <v>6587.75</v>
      </c>
      <c r="G57" s="35">
        <f t="shared" si="9"/>
        <v>1248.152709359606</v>
      </c>
      <c r="H57" s="35">
        <f t="shared" si="10"/>
        <v>65.877499999999998</v>
      </c>
    </row>
    <row r="58" spans="1:8" ht="15.95" customHeight="1">
      <c r="A58" s="22"/>
      <c r="B58" s="219">
        <v>3225</v>
      </c>
      <c r="C58" s="24" t="s">
        <v>32</v>
      </c>
      <c r="D58" s="39">
        <v>2394.7600000000002</v>
      </c>
      <c r="E58" s="39">
        <v>10000</v>
      </c>
      <c r="F58" s="39">
        <v>1038.78</v>
      </c>
      <c r="G58" s="35">
        <f t="shared" si="9"/>
        <v>43.377206901735448</v>
      </c>
      <c r="H58" s="35">
        <f t="shared" si="10"/>
        <v>10.3878</v>
      </c>
    </row>
    <row r="59" spans="1:8" ht="15.95" customHeight="1">
      <c r="A59" s="22"/>
      <c r="B59" s="219">
        <v>3227</v>
      </c>
      <c r="C59" s="24" t="s">
        <v>228</v>
      </c>
      <c r="D59" s="39">
        <v>0</v>
      </c>
      <c r="E59" s="39">
        <v>5000</v>
      </c>
      <c r="F59" s="39">
        <v>0</v>
      </c>
      <c r="G59" s="35">
        <v>0</v>
      </c>
      <c r="H59" s="35">
        <f t="shared" si="10"/>
        <v>0</v>
      </c>
    </row>
    <row r="60" spans="1:8" s="188" customFormat="1" ht="15.95" customHeight="1">
      <c r="A60" s="22"/>
      <c r="B60" s="221">
        <v>323</v>
      </c>
      <c r="C60" s="24" t="s">
        <v>202</v>
      </c>
      <c r="D60" s="39">
        <f>D61+D62+D63+D64+D65+D66+D67+D68+D69</f>
        <v>444625.23</v>
      </c>
      <c r="E60" s="39">
        <f>E61+E62+E63+E64+E65+E66+E67+E68+E69</f>
        <v>753860</v>
      </c>
      <c r="F60" s="39">
        <f>F61+F62+F63+F64+F65+F66+F67+F68+F69</f>
        <v>498129.00000000006</v>
      </c>
      <c r="G60" s="35">
        <f t="shared" si="9"/>
        <v>112.03345343223103</v>
      </c>
      <c r="H60" s="35">
        <f t="shared" si="10"/>
        <v>66.07712307324968</v>
      </c>
    </row>
    <row r="61" spans="1:8" ht="15.95" customHeight="1">
      <c r="A61" s="22"/>
      <c r="B61" s="219">
        <v>3231</v>
      </c>
      <c r="C61" s="24" t="s">
        <v>229</v>
      </c>
      <c r="D61" s="39">
        <v>27973.91</v>
      </c>
      <c r="E61" s="39">
        <v>55950</v>
      </c>
      <c r="F61" s="39">
        <v>27975.57</v>
      </c>
      <c r="G61" s="35">
        <f t="shared" si="9"/>
        <v>100.00593410073886</v>
      </c>
      <c r="H61" s="35">
        <f t="shared" si="10"/>
        <v>50.001018766756033</v>
      </c>
    </row>
    <row r="62" spans="1:8" ht="15.95" customHeight="1">
      <c r="A62" s="22"/>
      <c r="B62" s="219">
        <v>3232</v>
      </c>
      <c r="C62" s="24" t="s">
        <v>37</v>
      </c>
      <c r="D62" s="39">
        <v>42790.400000000001</v>
      </c>
      <c r="E62" s="39">
        <v>71400</v>
      </c>
      <c r="F62" s="39">
        <v>27080.04</v>
      </c>
      <c r="G62" s="35">
        <f t="shared" si="9"/>
        <v>63.285316332635354</v>
      </c>
      <c r="H62" s="35">
        <f t="shared" si="10"/>
        <v>37.927226890756302</v>
      </c>
    </row>
    <row r="63" spans="1:8" ht="15.95" customHeight="1">
      <c r="A63" s="22"/>
      <c r="B63" s="219">
        <v>3233</v>
      </c>
      <c r="C63" s="24" t="s">
        <v>39</v>
      </c>
      <c r="D63" s="39">
        <v>6945.63</v>
      </c>
      <c r="E63" s="39">
        <v>17665</v>
      </c>
      <c r="F63" s="39">
        <v>15612.27</v>
      </c>
      <c r="G63" s="35">
        <f t="shared" si="9"/>
        <v>224.77831384626015</v>
      </c>
      <c r="H63" s="35">
        <f t="shared" si="10"/>
        <v>88.379677328049823</v>
      </c>
    </row>
    <row r="64" spans="1:8" ht="15.95" customHeight="1">
      <c r="A64" s="22"/>
      <c r="B64" s="219">
        <v>3234</v>
      </c>
      <c r="C64" s="24" t="s">
        <v>41</v>
      </c>
      <c r="D64" s="39">
        <v>31380.3</v>
      </c>
      <c r="E64" s="39">
        <v>85000</v>
      </c>
      <c r="F64" s="39">
        <v>30475.8</v>
      </c>
      <c r="G64" s="35">
        <f t="shared" si="9"/>
        <v>97.117618378409389</v>
      </c>
      <c r="H64" s="35">
        <f t="shared" si="10"/>
        <v>35.853882352941177</v>
      </c>
    </row>
    <row r="65" spans="1:11" ht="15.95" customHeight="1">
      <c r="A65" s="22"/>
      <c r="B65" s="219">
        <v>3235</v>
      </c>
      <c r="C65" s="24" t="s">
        <v>43</v>
      </c>
      <c r="D65" s="39">
        <v>124678.18</v>
      </c>
      <c r="E65" s="39">
        <v>125000</v>
      </c>
      <c r="F65" s="39">
        <v>114616.28</v>
      </c>
      <c r="G65" s="35">
        <f t="shared" si="9"/>
        <v>91.929702534958409</v>
      </c>
      <c r="H65" s="35">
        <f t="shared" si="10"/>
        <v>91.693023999999994</v>
      </c>
      <c r="K65" s="48"/>
    </row>
    <row r="66" spans="1:11" ht="15.95" customHeight="1">
      <c r="A66" s="22"/>
      <c r="B66" s="219">
        <v>3236</v>
      </c>
      <c r="C66" s="24" t="s">
        <v>44</v>
      </c>
      <c r="D66" s="39">
        <v>31218.32</v>
      </c>
      <c r="E66" s="39">
        <v>102000</v>
      </c>
      <c r="F66" s="39">
        <v>50451.45</v>
      </c>
      <c r="G66" s="35">
        <f t="shared" si="9"/>
        <v>161.60847220478232</v>
      </c>
      <c r="H66" s="35">
        <f t="shared" si="10"/>
        <v>49.46220588235294</v>
      </c>
    </row>
    <row r="67" spans="1:11" ht="15.95" customHeight="1">
      <c r="A67" s="22"/>
      <c r="B67" s="219">
        <v>3237</v>
      </c>
      <c r="C67" s="24" t="s">
        <v>46</v>
      </c>
      <c r="D67" s="39">
        <v>41442.81</v>
      </c>
      <c r="E67" s="39">
        <v>61800</v>
      </c>
      <c r="F67" s="39">
        <v>53492.56</v>
      </c>
      <c r="G67" s="35">
        <f t="shared" si="9"/>
        <v>129.07561046174234</v>
      </c>
      <c r="H67" s="35">
        <f t="shared" si="10"/>
        <v>86.557540453074438</v>
      </c>
    </row>
    <row r="68" spans="1:11" ht="15.95" customHeight="1">
      <c r="A68" s="22"/>
      <c r="B68" s="219">
        <v>3238</v>
      </c>
      <c r="C68" s="24" t="s">
        <v>47</v>
      </c>
      <c r="D68" s="39">
        <v>65650.16</v>
      </c>
      <c r="E68" s="39">
        <v>131300</v>
      </c>
      <c r="F68" s="39">
        <v>110837.47</v>
      </c>
      <c r="G68" s="35">
        <f t="shared" si="9"/>
        <v>168.83046438881487</v>
      </c>
      <c r="H68" s="35">
        <f t="shared" si="10"/>
        <v>84.415437928408224</v>
      </c>
    </row>
    <row r="69" spans="1:11" ht="15.95" customHeight="1">
      <c r="A69" s="22"/>
      <c r="B69" s="219">
        <v>3239</v>
      </c>
      <c r="C69" s="24" t="s">
        <v>49</v>
      </c>
      <c r="D69" s="39">
        <v>72545.52</v>
      </c>
      <c r="E69" s="39">
        <v>103745</v>
      </c>
      <c r="F69" s="39">
        <v>67587.56</v>
      </c>
      <c r="G69" s="35">
        <f t="shared" si="9"/>
        <v>93.165725464508341</v>
      </c>
      <c r="H69" s="35">
        <f t="shared" si="10"/>
        <v>65.147775796423929</v>
      </c>
    </row>
    <row r="70" spans="1:11" s="188" customFormat="1" ht="15.95" customHeight="1">
      <c r="A70" s="22"/>
      <c r="B70" s="221">
        <v>325</v>
      </c>
      <c r="C70" s="24" t="s">
        <v>261</v>
      </c>
      <c r="D70" s="39">
        <f>D71</f>
        <v>501099.88</v>
      </c>
      <c r="E70" s="39">
        <f>E71</f>
        <v>1107140</v>
      </c>
      <c r="F70" s="39">
        <f>F71+F72</f>
        <v>970567.86</v>
      </c>
      <c r="G70" s="35">
        <v>0</v>
      </c>
      <c r="H70" s="35">
        <f t="shared" si="10"/>
        <v>87.664420037212992</v>
      </c>
    </row>
    <row r="71" spans="1:11" ht="15.95" customHeight="1">
      <c r="A71" s="22"/>
      <c r="B71" s="219">
        <v>3251</v>
      </c>
      <c r="C71" s="24" t="s">
        <v>256</v>
      </c>
      <c r="D71" s="39">
        <v>501099.88</v>
      </c>
      <c r="E71" s="39">
        <v>1107140</v>
      </c>
      <c r="F71" s="39">
        <v>863208.16</v>
      </c>
      <c r="G71" s="35">
        <v>0</v>
      </c>
      <c r="H71" s="35">
        <f t="shared" si="10"/>
        <v>77.967389851328647</v>
      </c>
    </row>
    <row r="72" spans="1:11" ht="15.95" customHeight="1">
      <c r="A72" s="22"/>
      <c r="B72" s="219">
        <v>3252</v>
      </c>
      <c r="C72" s="24" t="s">
        <v>285</v>
      </c>
      <c r="D72" s="39">
        <v>0</v>
      </c>
      <c r="E72" s="39">
        <v>0</v>
      </c>
      <c r="F72" s="39">
        <v>107359.7</v>
      </c>
      <c r="G72" s="35">
        <v>0</v>
      </c>
      <c r="H72" s="35">
        <v>0</v>
      </c>
    </row>
    <row r="73" spans="1:11" s="188" customFormat="1" ht="15.95" customHeight="1">
      <c r="A73" s="22"/>
      <c r="B73" s="221">
        <v>329</v>
      </c>
      <c r="C73" s="24" t="s">
        <v>50</v>
      </c>
      <c r="D73" s="39">
        <f>D74+D75+D76+D77+D78+D79+D80</f>
        <v>15920.58</v>
      </c>
      <c r="E73" s="39">
        <f>E74+E75+E76+E77+E78+E79+E80</f>
        <v>57900</v>
      </c>
      <c r="F73" s="39">
        <f>F74+F75+F76+F77+F78+F79+F80</f>
        <v>128185.09</v>
      </c>
      <c r="G73" s="35">
        <f t="shared" si="9"/>
        <v>805.15339265278033</v>
      </c>
      <c r="H73" s="35">
        <f t="shared" si="10"/>
        <v>221.39048359240067</v>
      </c>
    </row>
    <row r="74" spans="1:11" ht="15.95" customHeight="1">
      <c r="A74" s="22"/>
      <c r="B74" s="219">
        <v>3291</v>
      </c>
      <c r="C74" s="24" t="s">
        <v>230</v>
      </c>
      <c r="D74" s="39">
        <v>5277.96</v>
      </c>
      <c r="E74" s="39">
        <v>10000</v>
      </c>
      <c r="F74" s="39">
        <v>13187.34</v>
      </c>
      <c r="G74" s="35">
        <f t="shared" si="9"/>
        <v>249.85676284018825</v>
      </c>
      <c r="H74" s="35">
        <f t="shared" si="10"/>
        <v>131.8734</v>
      </c>
    </row>
    <row r="75" spans="1:11" ht="15.95" customHeight="1">
      <c r="A75" s="22"/>
      <c r="B75" s="219">
        <v>3292</v>
      </c>
      <c r="C75" s="24" t="s">
        <v>54</v>
      </c>
      <c r="D75" s="39">
        <v>7405.92</v>
      </c>
      <c r="E75" s="39">
        <v>35000</v>
      </c>
      <c r="F75" s="39">
        <v>8998.2199999999993</v>
      </c>
      <c r="G75" s="35">
        <f t="shared" si="9"/>
        <v>121.50036727374855</v>
      </c>
      <c r="H75" s="35">
        <f t="shared" si="10"/>
        <v>25.709199999999999</v>
      </c>
    </row>
    <row r="76" spans="1:11" ht="15.95" customHeight="1">
      <c r="A76" s="22"/>
      <c r="B76" s="219">
        <v>3293</v>
      </c>
      <c r="C76" s="24" t="s">
        <v>56</v>
      </c>
      <c r="D76" s="39">
        <v>188.3</v>
      </c>
      <c r="E76" s="39">
        <v>2900</v>
      </c>
      <c r="F76" s="39">
        <v>73.08</v>
      </c>
      <c r="G76" s="35">
        <f t="shared" si="9"/>
        <v>38.810408921933082</v>
      </c>
      <c r="H76" s="35">
        <f t="shared" si="10"/>
        <v>2.52</v>
      </c>
    </row>
    <row r="77" spans="1:11" ht="15.95" customHeight="1">
      <c r="A77" s="22"/>
      <c r="B77" s="219">
        <v>3294</v>
      </c>
      <c r="C77" s="24" t="s">
        <v>231</v>
      </c>
      <c r="D77" s="39">
        <v>1199.7</v>
      </c>
      <c r="E77" s="39">
        <v>2500</v>
      </c>
      <c r="F77" s="39">
        <v>1284.4000000000001</v>
      </c>
      <c r="G77" s="35">
        <f t="shared" si="9"/>
        <v>107.06009835792283</v>
      </c>
      <c r="H77" s="35">
        <f t="shared" si="10"/>
        <v>51.375999999999998</v>
      </c>
    </row>
    <row r="78" spans="1:11" ht="15.95" customHeight="1">
      <c r="A78" s="22"/>
      <c r="B78" s="219">
        <v>3295</v>
      </c>
      <c r="C78" s="24" t="s">
        <v>59</v>
      </c>
      <c r="D78" s="39">
        <v>1534.15</v>
      </c>
      <c r="E78" s="39">
        <v>3000</v>
      </c>
      <c r="F78" s="39">
        <v>1151.19</v>
      </c>
      <c r="G78" s="35">
        <f t="shared" si="9"/>
        <v>75.03764299449206</v>
      </c>
      <c r="H78" s="35">
        <f t="shared" si="10"/>
        <v>38.373000000000005</v>
      </c>
    </row>
    <row r="79" spans="1:11" ht="15.95" customHeight="1">
      <c r="A79" s="22"/>
      <c r="B79" s="219">
        <v>3296</v>
      </c>
      <c r="C79" s="24" t="s">
        <v>60</v>
      </c>
      <c r="D79" s="39">
        <v>0</v>
      </c>
      <c r="E79" s="39">
        <v>2000</v>
      </c>
      <c r="F79" s="39">
        <v>0</v>
      </c>
      <c r="G79" s="35">
        <v>0</v>
      </c>
      <c r="H79" s="35">
        <f t="shared" si="10"/>
        <v>0</v>
      </c>
    </row>
    <row r="80" spans="1:11" ht="15.95" customHeight="1">
      <c r="A80" s="22"/>
      <c r="B80" s="219">
        <v>3299</v>
      </c>
      <c r="C80" s="24" t="s">
        <v>50</v>
      </c>
      <c r="D80" s="39">
        <v>314.55</v>
      </c>
      <c r="E80" s="39">
        <v>2500</v>
      </c>
      <c r="F80" s="39">
        <v>103490.86</v>
      </c>
      <c r="G80" s="35">
        <f t="shared" si="9"/>
        <v>32901.243045620722</v>
      </c>
      <c r="H80" s="35">
        <f t="shared" si="10"/>
        <v>4139.6343999999999</v>
      </c>
    </row>
    <row r="81" spans="1:1023 1026:2046 2049:3072 3075:4095 4098:5118 5121:6144 6147:7167 7170:8190 8193:9216 9219:10239 10242:11262 11265:12288 12291:13311 13314:14334 14337:15360 15363:16368" s="188" customFormat="1" ht="15.95" customHeight="1">
      <c r="A81" s="233">
        <v>34</v>
      </c>
      <c r="B81" s="237"/>
      <c r="C81" s="244" t="s">
        <v>62</v>
      </c>
      <c r="D81" s="235">
        <f>D82</f>
        <v>2924.69</v>
      </c>
      <c r="E81" s="235">
        <f>E82</f>
        <v>8500</v>
      </c>
      <c r="F81" s="235">
        <f>F82</f>
        <v>3355.58</v>
      </c>
      <c r="G81" s="236">
        <f t="shared" si="9"/>
        <v>114.73284348084754</v>
      </c>
      <c r="H81" s="236">
        <f t="shared" si="10"/>
        <v>39.477411764705884</v>
      </c>
    </row>
    <row r="82" spans="1:1023 1026:2046 2049:3072 3075:4095 4098:5118 5121:6144 6147:7167 7170:8190 8193:9216 9219:10239 10242:11262 11265:12288 12291:13311 13314:14334 14337:15360 15363:16368" s="188" customFormat="1" ht="15.95" customHeight="1">
      <c r="A82" s="19"/>
      <c r="B82" s="221">
        <v>343</v>
      </c>
      <c r="C82" s="24" t="s">
        <v>232</v>
      </c>
      <c r="D82" s="39">
        <f>D83+D84+D85</f>
        <v>2924.69</v>
      </c>
      <c r="E82" s="39">
        <f>E83+E84+E85</f>
        <v>8500</v>
      </c>
      <c r="F82" s="39">
        <f>F83+F84+F85</f>
        <v>3355.58</v>
      </c>
      <c r="G82" s="35">
        <f t="shared" si="9"/>
        <v>114.73284348084754</v>
      </c>
      <c r="H82" s="35">
        <f t="shared" si="10"/>
        <v>39.477411764705884</v>
      </c>
    </row>
    <row r="83" spans="1:1023 1026:2046 2049:3072 3075:4095 4098:5118 5121:6144 6147:7167 7170:8190 8193:9216 9219:10239 10242:11262 11265:12288 12291:13311 13314:14334 14337:15360 15363:16368" ht="15.95" customHeight="1">
      <c r="A83" s="22"/>
      <c r="B83" s="219">
        <v>3431</v>
      </c>
      <c r="C83" s="24" t="s">
        <v>64</v>
      </c>
      <c r="D83" s="39">
        <v>2924.69</v>
      </c>
      <c r="E83" s="39">
        <v>7000</v>
      </c>
      <c r="F83" s="39">
        <v>3024.73</v>
      </c>
      <c r="G83" s="35">
        <f t="shared" si="9"/>
        <v>103.42053345824687</v>
      </c>
      <c r="H83" s="35">
        <f t="shared" si="10"/>
        <v>43.210428571428572</v>
      </c>
    </row>
    <row r="84" spans="1:1023 1026:2046 2049:3072 3075:4095 4098:5118 5121:6144 6147:7167 7170:8190 8193:9216 9219:10239 10242:11262 11265:12288 12291:13311 13314:14334 14337:15360 15363:16368" ht="15.95" customHeight="1">
      <c r="A84" s="22"/>
      <c r="B84" s="219">
        <v>3433</v>
      </c>
      <c r="C84" s="24" t="s">
        <v>66</v>
      </c>
      <c r="D84" s="39">
        <v>0</v>
      </c>
      <c r="E84" s="39">
        <v>1000</v>
      </c>
      <c r="F84" s="39">
        <v>330.85</v>
      </c>
      <c r="G84" s="35">
        <v>0</v>
      </c>
      <c r="H84" s="35">
        <f t="shared" si="10"/>
        <v>33.085000000000001</v>
      </c>
    </row>
    <row r="85" spans="1:1023 1026:2046 2049:3072 3075:4095 4098:5118 5121:6144 6147:7167 7170:8190 8193:9216 9219:10239 10242:11262 11265:12288 12291:13311 13314:14334 14337:15360 15363:16368" ht="15.95" customHeight="1">
      <c r="A85" s="22"/>
      <c r="B85" s="219">
        <v>3434</v>
      </c>
      <c r="C85" s="24" t="s">
        <v>68</v>
      </c>
      <c r="D85" s="39">
        <v>0</v>
      </c>
      <c r="E85" s="39">
        <v>500</v>
      </c>
      <c r="F85" s="39">
        <v>0</v>
      </c>
      <c r="G85" s="35">
        <v>0</v>
      </c>
      <c r="H85" s="35">
        <f t="shared" si="10"/>
        <v>0</v>
      </c>
    </row>
    <row r="86" spans="1:1023 1026:2046 2049:3072 3075:4095 4098:5118 5121:6144 6147:7167 7170:8190 8193:9216 9219:10239 10242:11262 11265:12288 12291:13311 13314:14334 14337:15360 15363:16368" s="188" customFormat="1" ht="15.95" customHeight="1">
      <c r="A86" s="233">
        <v>37</v>
      </c>
      <c r="B86" s="237"/>
      <c r="C86" s="244" t="s">
        <v>262</v>
      </c>
      <c r="D86" s="235">
        <v>0</v>
      </c>
      <c r="E86" s="235">
        <f>E87</f>
        <v>5000</v>
      </c>
      <c r="F86" s="235">
        <f>F87</f>
        <v>1500</v>
      </c>
      <c r="G86" s="236">
        <v>0</v>
      </c>
      <c r="H86" s="236">
        <f t="shared" si="10"/>
        <v>30</v>
      </c>
    </row>
    <row r="87" spans="1:1023 1026:2046 2049:3072 3075:4095 4098:5118 5121:6144 6147:7167 7170:8190 8193:9216 9219:10239 10242:11262 11265:12288 12291:13311 13314:14334 14337:15360 15363:16368" s="188" customFormat="1" ht="15.95" customHeight="1">
      <c r="A87" s="19"/>
      <c r="B87" s="221">
        <v>372</v>
      </c>
      <c r="C87" s="24" t="s">
        <v>263</v>
      </c>
      <c r="D87" s="39">
        <v>0</v>
      </c>
      <c r="E87" s="39">
        <f>E88</f>
        <v>5000</v>
      </c>
      <c r="F87" s="39">
        <f>F88</f>
        <v>1500</v>
      </c>
      <c r="G87" s="35">
        <v>0</v>
      </c>
      <c r="H87" s="35">
        <f t="shared" si="10"/>
        <v>30</v>
      </c>
    </row>
    <row r="88" spans="1:1023 1026:2046 2049:3072 3075:4095 4098:5118 5121:6144 6147:7167 7170:8190 8193:9216 9219:10239 10242:11262 11265:12288 12291:13311 13314:14334 14337:15360 15363:16368" s="190" customFormat="1" ht="15.95" customHeight="1">
      <c r="A88" s="22"/>
      <c r="B88" s="226">
        <v>3721</v>
      </c>
      <c r="C88" s="24" t="s">
        <v>264</v>
      </c>
      <c r="D88" s="39">
        <v>0</v>
      </c>
      <c r="E88" s="39">
        <v>5000</v>
      </c>
      <c r="F88" s="39">
        <v>1500</v>
      </c>
      <c r="G88" s="35">
        <v>0</v>
      </c>
      <c r="H88" s="35">
        <f t="shared" si="10"/>
        <v>30</v>
      </c>
      <c r="I88" s="98"/>
      <c r="L88" s="98"/>
      <c r="O88" s="98"/>
      <c r="R88" s="98"/>
      <c r="U88" s="98"/>
      <c r="X88" s="98"/>
      <c r="AA88" s="98"/>
      <c r="AD88" s="98"/>
      <c r="AG88" s="98"/>
      <c r="AJ88" s="98"/>
      <c r="AM88" s="98"/>
      <c r="AP88" s="98"/>
      <c r="AS88" s="98"/>
      <c r="AV88" s="98"/>
      <c r="AY88" s="98"/>
      <c r="BB88" s="98"/>
      <c r="BE88" s="98"/>
      <c r="BH88" s="98"/>
      <c r="BK88" s="98"/>
      <c r="BN88" s="98"/>
      <c r="BQ88" s="98"/>
      <c r="BT88" s="98"/>
      <c r="BW88" s="98"/>
      <c r="BZ88" s="98"/>
      <c r="CC88" s="98"/>
      <c r="CF88" s="98"/>
      <c r="CI88" s="98"/>
      <c r="CL88" s="98"/>
      <c r="CO88" s="98"/>
      <c r="CR88" s="98"/>
      <c r="CU88" s="98"/>
      <c r="CX88" s="98"/>
      <c r="DA88" s="98"/>
      <c r="DD88" s="98"/>
      <c r="DG88" s="98"/>
      <c r="DJ88" s="98"/>
      <c r="DM88" s="98"/>
      <c r="DP88" s="98"/>
      <c r="DS88" s="98"/>
      <c r="DV88" s="98"/>
      <c r="DY88" s="98"/>
      <c r="EB88" s="98"/>
      <c r="EE88" s="98"/>
      <c r="EH88" s="98"/>
      <c r="EK88" s="98"/>
      <c r="EN88" s="98"/>
      <c r="EQ88" s="98"/>
      <c r="ET88" s="98"/>
      <c r="EW88" s="98"/>
      <c r="EZ88" s="98"/>
      <c r="FC88" s="98"/>
      <c r="FF88" s="98"/>
      <c r="FI88" s="98"/>
      <c r="FL88" s="98"/>
      <c r="FO88" s="98"/>
      <c r="FR88" s="98"/>
      <c r="FU88" s="98"/>
      <c r="FX88" s="98"/>
      <c r="GA88" s="98"/>
      <c r="GD88" s="98"/>
      <c r="GG88" s="98"/>
      <c r="GJ88" s="98"/>
      <c r="GM88" s="98"/>
      <c r="GP88" s="98"/>
      <c r="GS88" s="98"/>
      <c r="GV88" s="98"/>
      <c r="GY88" s="98"/>
      <c r="HB88" s="98"/>
      <c r="HE88" s="98"/>
      <c r="HH88" s="98"/>
      <c r="HK88" s="98"/>
      <c r="HN88" s="98"/>
      <c r="HQ88" s="98"/>
      <c r="HT88" s="98"/>
      <c r="HW88" s="98"/>
      <c r="HZ88" s="98"/>
      <c r="IC88" s="98"/>
      <c r="IF88" s="98"/>
      <c r="II88" s="98"/>
      <c r="IL88" s="98"/>
      <c r="IO88" s="98"/>
      <c r="IR88" s="98"/>
      <c r="IU88" s="98"/>
      <c r="IX88" s="98"/>
      <c r="JA88" s="98"/>
      <c r="JD88" s="98"/>
      <c r="JG88" s="98"/>
      <c r="JJ88" s="98"/>
      <c r="JM88" s="98"/>
      <c r="JP88" s="98"/>
      <c r="JS88" s="98"/>
      <c r="JV88" s="98"/>
      <c r="JY88" s="98"/>
      <c r="KB88" s="98"/>
      <c r="KE88" s="98"/>
      <c r="KH88" s="98"/>
      <c r="KK88" s="98"/>
      <c r="KN88" s="98"/>
      <c r="KQ88" s="98"/>
      <c r="KT88" s="98"/>
      <c r="KW88" s="98"/>
      <c r="KZ88" s="98"/>
      <c r="LC88" s="98"/>
      <c r="LF88" s="98"/>
      <c r="LI88" s="98"/>
      <c r="LL88" s="98"/>
      <c r="LO88" s="98"/>
      <c r="LR88" s="98"/>
      <c r="LU88" s="98"/>
      <c r="LX88" s="98"/>
      <c r="MA88" s="98"/>
      <c r="MD88" s="98"/>
      <c r="MG88" s="98"/>
      <c r="MJ88" s="98"/>
      <c r="MM88" s="98"/>
      <c r="MP88" s="98"/>
      <c r="MS88" s="98"/>
      <c r="MV88" s="98"/>
      <c r="MY88" s="98"/>
      <c r="NB88" s="98"/>
      <c r="NE88" s="98"/>
      <c r="NH88" s="98"/>
      <c r="NK88" s="98"/>
      <c r="NN88" s="98"/>
      <c r="NQ88" s="98"/>
      <c r="NT88" s="98"/>
      <c r="NW88" s="98"/>
      <c r="NZ88" s="98"/>
      <c r="OC88" s="98"/>
      <c r="OF88" s="98"/>
      <c r="OI88" s="98"/>
      <c r="OL88" s="98"/>
      <c r="OO88" s="98"/>
      <c r="OR88" s="98"/>
      <c r="OU88" s="98"/>
      <c r="OX88" s="98"/>
      <c r="PA88" s="98"/>
      <c r="PD88" s="98"/>
      <c r="PG88" s="98"/>
      <c r="PJ88" s="98"/>
      <c r="PM88" s="98"/>
      <c r="PP88" s="98"/>
      <c r="PS88" s="98"/>
      <c r="PV88" s="98"/>
      <c r="PY88" s="98"/>
      <c r="QB88" s="98"/>
      <c r="QE88" s="98"/>
      <c r="QH88" s="98"/>
      <c r="QK88" s="98"/>
      <c r="QN88" s="98"/>
      <c r="QQ88" s="98"/>
      <c r="QT88" s="98"/>
      <c r="QW88" s="98"/>
      <c r="QZ88" s="98"/>
      <c r="RC88" s="98"/>
      <c r="RF88" s="98"/>
      <c r="RI88" s="98"/>
      <c r="RL88" s="98"/>
      <c r="RO88" s="98"/>
      <c r="RR88" s="98"/>
      <c r="RU88" s="98"/>
      <c r="RX88" s="98"/>
      <c r="SA88" s="98"/>
      <c r="SD88" s="98"/>
      <c r="SG88" s="98"/>
      <c r="SJ88" s="98"/>
      <c r="SM88" s="98"/>
      <c r="SP88" s="98"/>
      <c r="SS88" s="98"/>
      <c r="SV88" s="98"/>
      <c r="SY88" s="98"/>
      <c r="TB88" s="98"/>
      <c r="TE88" s="98"/>
      <c r="TH88" s="98"/>
      <c r="TK88" s="98"/>
      <c r="TN88" s="98"/>
      <c r="TQ88" s="98"/>
      <c r="TT88" s="98"/>
      <c r="TW88" s="98"/>
      <c r="TZ88" s="98"/>
      <c r="UC88" s="98"/>
      <c r="UF88" s="98"/>
      <c r="UI88" s="98"/>
      <c r="UL88" s="98"/>
      <c r="UO88" s="98"/>
      <c r="UR88" s="98"/>
      <c r="UU88" s="98"/>
      <c r="UX88" s="98"/>
      <c r="VA88" s="98"/>
      <c r="VD88" s="98"/>
      <c r="VG88" s="98"/>
      <c r="VJ88" s="98"/>
      <c r="VM88" s="98"/>
      <c r="VP88" s="98"/>
      <c r="VS88" s="98"/>
      <c r="VV88" s="98"/>
      <c r="VY88" s="98"/>
      <c r="WB88" s="98"/>
      <c r="WE88" s="98"/>
      <c r="WH88" s="98"/>
      <c r="WK88" s="98"/>
      <c r="WN88" s="98"/>
      <c r="WQ88" s="98"/>
      <c r="WT88" s="98"/>
      <c r="WW88" s="98"/>
      <c r="WZ88" s="98"/>
      <c r="XC88" s="98"/>
      <c r="XF88" s="98"/>
      <c r="XI88" s="98"/>
      <c r="XL88" s="98"/>
      <c r="XO88" s="98"/>
      <c r="XR88" s="98"/>
      <c r="XU88" s="98"/>
      <c r="XX88" s="98"/>
      <c r="YA88" s="98"/>
      <c r="YD88" s="98"/>
      <c r="YG88" s="98"/>
      <c r="YJ88" s="98"/>
      <c r="YM88" s="98"/>
      <c r="YP88" s="98"/>
      <c r="YS88" s="98"/>
      <c r="YV88" s="98"/>
      <c r="YY88" s="98"/>
      <c r="ZB88" s="98"/>
      <c r="ZE88" s="98"/>
      <c r="ZH88" s="98"/>
      <c r="ZK88" s="98"/>
      <c r="ZN88" s="98"/>
      <c r="ZQ88" s="98"/>
      <c r="ZT88" s="98"/>
      <c r="ZW88" s="98"/>
      <c r="ZZ88" s="98"/>
      <c r="AAC88" s="98"/>
      <c r="AAF88" s="98"/>
      <c r="AAI88" s="98"/>
      <c r="AAL88" s="98"/>
      <c r="AAO88" s="98"/>
      <c r="AAR88" s="98"/>
      <c r="AAU88" s="98"/>
      <c r="AAX88" s="98"/>
      <c r="ABA88" s="98"/>
      <c r="ABD88" s="98"/>
      <c r="ABG88" s="98"/>
      <c r="ABJ88" s="98"/>
      <c r="ABM88" s="98"/>
      <c r="ABP88" s="98"/>
      <c r="ABS88" s="98"/>
      <c r="ABV88" s="98"/>
      <c r="ABY88" s="98"/>
      <c r="ACB88" s="98"/>
      <c r="ACE88" s="98"/>
      <c r="ACH88" s="98"/>
      <c r="ACK88" s="98"/>
      <c r="ACN88" s="98"/>
      <c r="ACQ88" s="98"/>
      <c r="ACT88" s="98"/>
      <c r="ACW88" s="98"/>
      <c r="ACZ88" s="98"/>
      <c r="ADC88" s="98"/>
      <c r="ADF88" s="98"/>
      <c r="ADI88" s="98"/>
      <c r="ADL88" s="98"/>
      <c r="ADO88" s="98"/>
      <c r="ADR88" s="98"/>
      <c r="ADU88" s="98"/>
      <c r="ADX88" s="98"/>
      <c r="AEA88" s="98"/>
      <c r="AED88" s="98"/>
      <c r="AEG88" s="98"/>
      <c r="AEJ88" s="98"/>
      <c r="AEM88" s="98"/>
      <c r="AEP88" s="98"/>
      <c r="AES88" s="98"/>
      <c r="AEV88" s="98"/>
      <c r="AEY88" s="98"/>
      <c r="AFB88" s="98"/>
      <c r="AFE88" s="98"/>
      <c r="AFH88" s="98"/>
      <c r="AFK88" s="98"/>
      <c r="AFN88" s="98"/>
      <c r="AFQ88" s="98"/>
      <c r="AFT88" s="98"/>
      <c r="AFW88" s="98"/>
      <c r="AFZ88" s="98"/>
      <c r="AGC88" s="98"/>
      <c r="AGF88" s="98"/>
      <c r="AGI88" s="98"/>
      <c r="AGL88" s="98"/>
      <c r="AGO88" s="98"/>
      <c r="AGR88" s="98"/>
      <c r="AGU88" s="98"/>
      <c r="AGX88" s="98"/>
      <c r="AHA88" s="98"/>
      <c r="AHD88" s="98"/>
      <c r="AHG88" s="98"/>
      <c r="AHJ88" s="98"/>
      <c r="AHM88" s="98"/>
      <c r="AHP88" s="98"/>
      <c r="AHS88" s="98"/>
      <c r="AHV88" s="98"/>
      <c r="AHY88" s="98"/>
      <c r="AIB88" s="98"/>
      <c r="AIE88" s="98"/>
      <c r="AIH88" s="98"/>
      <c r="AIK88" s="98"/>
      <c r="AIN88" s="98"/>
      <c r="AIQ88" s="98"/>
      <c r="AIT88" s="98"/>
      <c r="AIW88" s="98"/>
      <c r="AIZ88" s="98"/>
      <c r="AJC88" s="98"/>
      <c r="AJF88" s="98"/>
      <c r="AJI88" s="98"/>
      <c r="AJL88" s="98"/>
      <c r="AJO88" s="98"/>
      <c r="AJR88" s="98"/>
      <c r="AJU88" s="98"/>
      <c r="AJX88" s="98"/>
      <c r="AKA88" s="98"/>
      <c r="AKD88" s="98"/>
      <c r="AKG88" s="98"/>
      <c r="AKJ88" s="98"/>
      <c r="AKM88" s="98"/>
      <c r="AKP88" s="98"/>
      <c r="AKS88" s="98"/>
      <c r="AKV88" s="98"/>
      <c r="AKY88" s="98"/>
      <c r="ALB88" s="98"/>
      <c r="ALE88" s="98"/>
      <c r="ALH88" s="98"/>
      <c r="ALK88" s="98"/>
      <c r="ALN88" s="98"/>
      <c r="ALQ88" s="98"/>
      <c r="ALT88" s="98"/>
      <c r="ALW88" s="98"/>
      <c r="ALZ88" s="98"/>
      <c r="AMC88" s="98"/>
      <c r="AMF88" s="98"/>
      <c r="AMI88" s="98"/>
      <c r="AML88" s="98"/>
      <c r="AMO88" s="98"/>
      <c r="AMR88" s="98"/>
      <c r="AMU88" s="98"/>
      <c r="AMX88" s="98"/>
      <c r="ANA88" s="98"/>
      <c r="AND88" s="98"/>
      <c r="ANG88" s="98"/>
      <c r="ANJ88" s="98"/>
      <c r="ANM88" s="98"/>
      <c r="ANP88" s="98"/>
      <c r="ANS88" s="98"/>
      <c r="ANV88" s="98"/>
      <c r="ANY88" s="98"/>
      <c r="AOB88" s="98"/>
      <c r="AOE88" s="98"/>
      <c r="AOH88" s="98"/>
      <c r="AOK88" s="98"/>
      <c r="AON88" s="98"/>
      <c r="AOQ88" s="98"/>
      <c r="AOT88" s="98"/>
      <c r="AOW88" s="98"/>
      <c r="AOZ88" s="98"/>
      <c r="APC88" s="98"/>
      <c r="APF88" s="98"/>
      <c r="API88" s="98"/>
      <c r="APL88" s="98"/>
      <c r="APO88" s="98"/>
      <c r="APR88" s="98"/>
      <c r="APU88" s="98"/>
      <c r="APX88" s="98"/>
      <c r="AQA88" s="98"/>
      <c r="AQD88" s="98"/>
      <c r="AQG88" s="98"/>
      <c r="AQJ88" s="98"/>
      <c r="AQM88" s="98"/>
      <c r="AQP88" s="98"/>
      <c r="AQS88" s="98"/>
      <c r="AQV88" s="98"/>
      <c r="AQY88" s="98"/>
      <c r="ARB88" s="98"/>
      <c r="ARE88" s="98"/>
      <c r="ARH88" s="98"/>
      <c r="ARK88" s="98"/>
      <c r="ARN88" s="98"/>
      <c r="ARQ88" s="98"/>
      <c r="ART88" s="98"/>
      <c r="ARW88" s="98"/>
      <c r="ARZ88" s="98"/>
      <c r="ASC88" s="98"/>
      <c r="ASF88" s="98"/>
      <c r="ASI88" s="98"/>
      <c r="ASL88" s="98"/>
      <c r="ASO88" s="98"/>
      <c r="ASR88" s="98"/>
      <c r="ASU88" s="98"/>
      <c r="ASX88" s="98"/>
      <c r="ATA88" s="98"/>
      <c r="ATD88" s="98"/>
      <c r="ATG88" s="98"/>
      <c r="ATJ88" s="98"/>
      <c r="ATM88" s="98"/>
      <c r="ATP88" s="98"/>
      <c r="ATS88" s="98"/>
      <c r="ATV88" s="98"/>
      <c r="ATY88" s="98"/>
      <c r="AUB88" s="98"/>
      <c r="AUE88" s="98"/>
      <c r="AUH88" s="98"/>
      <c r="AUK88" s="98"/>
      <c r="AUN88" s="98"/>
      <c r="AUQ88" s="98"/>
      <c r="AUT88" s="98"/>
      <c r="AUW88" s="98"/>
      <c r="AUZ88" s="98"/>
      <c r="AVC88" s="98"/>
      <c r="AVF88" s="98"/>
      <c r="AVI88" s="98"/>
      <c r="AVL88" s="98"/>
      <c r="AVO88" s="98"/>
      <c r="AVR88" s="98"/>
      <c r="AVU88" s="98"/>
      <c r="AVX88" s="98"/>
      <c r="AWA88" s="98"/>
      <c r="AWD88" s="98"/>
      <c r="AWG88" s="98"/>
      <c r="AWJ88" s="98"/>
      <c r="AWM88" s="98"/>
      <c r="AWP88" s="98"/>
      <c r="AWS88" s="98"/>
      <c r="AWV88" s="98"/>
      <c r="AWY88" s="98"/>
      <c r="AXB88" s="98"/>
      <c r="AXE88" s="98"/>
      <c r="AXH88" s="98"/>
      <c r="AXK88" s="98"/>
      <c r="AXN88" s="98"/>
      <c r="AXQ88" s="98"/>
      <c r="AXT88" s="98"/>
      <c r="AXW88" s="98"/>
      <c r="AXZ88" s="98"/>
      <c r="AYC88" s="98"/>
      <c r="AYF88" s="98"/>
      <c r="AYI88" s="98"/>
      <c r="AYL88" s="98"/>
      <c r="AYO88" s="98"/>
      <c r="AYR88" s="98"/>
      <c r="AYU88" s="98"/>
      <c r="AYX88" s="98"/>
      <c r="AZA88" s="98"/>
      <c r="AZD88" s="98"/>
      <c r="AZG88" s="98"/>
      <c r="AZJ88" s="98"/>
      <c r="AZM88" s="98"/>
      <c r="AZP88" s="98"/>
      <c r="AZS88" s="98"/>
      <c r="AZV88" s="98"/>
      <c r="AZY88" s="98"/>
      <c r="BAB88" s="98"/>
      <c r="BAE88" s="98"/>
      <c r="BAH88" s="98"/>
      <c r="BAK88" s="98"/>
      <c r="BAN88" s="98"/>
      <c r="BAQ88" s="98"/>
      <c r="BAT88" s="98"/>
      <c r="BAW88" s="98"/>
      <c r="BAZ88" s="98"/>
      <c r="BBC88" s="98"/>
      <c r="BBF88" s="98"/>
      <c r="BBI88" s="98"/>
      <c r="BBL88" s="98"/>
      <c r="BBO88" s="98"/>
      <c r="BBR88" s="98"/>
      <c r="BBU88" s="98"/>
      <c r="BBX88" s="98"/>
      <c r="BCA88" s="98"/>
      <c r="BCD88" s="98"/>
      <c r="BCG88" s="98"/>
      <c r="BCJ88" s="98"/>
      <c r="BCM88" s="98"/>
      <c r="BCP88" s="98"/>
      <c r="BCS88" s="98"/>
      <c r="BCV88" s="98"/>
      <c r="BCY88" s="98"/>
      <c r="BDB88" s="98"/>
      <c r="BDE88" s="98"/>
      <c r="BDH88" s="98"/>
      <c r="BDK88" s="98"/>
      <c r="BDN88" s="98"/>
      <c r="BDQ88" s="98"/>
      <c r="BDT88" s="98"/>
      <c r="BDW88" s="98"/>
      <c r="BDZ88" s="98"/>
      <c r="BEC88" s="98"/>
      <c r="BEF88" s="98"/>
      <c r="BEI88" s="98"/>
      <c r="BEL88" s="98"/>
      <c r="BEO88" s="98"/>
      <c r="BER88" s="98"/>
      <c r="BEU88" s="98"/>
      <c r="BEX88" s="98"/>
      <c r="BFA88" s="98"/>
      <c r="BFD88" s="98"/>
      <c r="BFG88" s="98"/>
      <c r="BFJ88" s="98"/>
      <c r="BFM88" s="98"/>
      <c r="BFP88" s="98"/>
      <c r="BFS88" s="98"/>
      <c r="BFV88" s="98"/>
      <c r="BFY88" s="98"/>
      <c r="BGB88" s="98"/>
      <c r="BGE88" s="98"/>
      <c r="BGH88" s="98"/>
      <c r="BGK88" s="98"/>
      <c r="BGN88" s="98"/>
      <c r="BGQ88" s="98"/>
      <c r="BGT88" s="98"/>
      <c r="BGW88" s="98"/>
      <c r="BGZ88" s="98"/>
      <c r="BHC88" s="98"/>
      <c r="BHF88" s="98"/>
      <c r="BHI88" s="98"/>
      <c r="BHL88" s="98"/>
      <c r="BHO88" s="98"/>
      <c r="BHR88" s="98"/>
      <c r="BHU88" s="98"/>
      <c r="BHX88" s="98"/>
      <c r="BIA88" s="98"/>
      <c r="BID88" s="98"/>
      <c r="BIG88" s="98"/>
      <c r="BIJ88" s="98"/>
      <c r="BIM88" s="98"/>
      <c r="BIP88" s="98"/>
      <c r="BIS88" s="98"/>
      <c r="BIV88" s="98"/>
      <c r="BIY88" s="98"/>
      <c r="BJB88" s="98"/>
      <c r="BJE88" s="98"/>
      <c r="BJH88" s="98"/>
      <c r="BJK88" s="98"/>
      <c r="BJN88" s="98"/>
      <c r="BJQ88" s="98"/>
      <c r="BJT88" s="98"/>
      <c r="BJW88" s="98"/>
      <c r="BJZ88" s="98"/>
      <c r="BKC88" s="98"/>
      <c r="BKF88" s="98"/>
      <c r="BKI88" s="98"/>
      <c r="BKL88" s="98"/>
      <c r="BKO88" s="98"/>
      <c r="BKR88" s="98"/>
      <c r="BKU88" s="98"/>
      <c r="BKX88" s="98"/>
      <c r="BLA88" s="98"/>
      <c r="BLD88" s="98"/>
      <c r="BLG88" s="98"/>
      <c r="BLJ88" s="98"/>
      <c r="BLM88" s="98"/>
      <c r="BLP88" s="98"/>
      <c r="BLS88" s="98"/>
      <c r="BLV88" s="98"/>
      <c r="BLY88" s="98"/>
      <c r="BMB88" s="98"/>
      <c r="BME88" s="98"/>
      <c r="BMH88" s="98"/>
      <c r="BMK88" s="98"/>
      <c r="BMN88" s="98"/>
      <c r="BMQ88" s="98"/>
      <c r="BMT88" s="98"/>
      <c r="BMW88" s="98"/>
      <c r="BMZ88" s="98"/>
      <c r="BNC88" s="98"/>
      <c r="BNF88" s="98"/>
      <c r="BNI88" s="98"/>
      <c r="BNL88" s="98"/>
      <c r="BNO88" s="98"/>
      <c r="BNR88" s="98"/>
      <c r="BNU88" s="98"/>
      <c r="BNX88" s="98"/>
      <c r="BOA88" s="98"/>
      <c r="BOD88" s="98"/>
      <c r="BOG88" s="98"/>
      <c r="BOJ88" s="98"/>
      <c r="BOM88" s="98"/>
      <c r="BOP88" s="98"/>
      <c r="BOS88" s="98"/>
      <c r="BOV88" s="98"/>
      <c r="BOY88" s="98"/>
      <c r="BPB88" s="98"/>
      <c r="BPE88" s="98"/>
      <c r="BPH88" s="98"/>
      <c r="BPK88" s="98"/>
      <c r="BPN88" s="98"/>
      <c r="BPQ88" s="98"/>
      <c r="BPT88" s="98"/>
      <c r="BPW88" s="98"/>
      <c r="BPZ88" s="98"/>
      <c r="BQC88" s="98"/>
      <c r="BQF88" s="98"/>
      <c r="BQI88" s="98"/>
      <c r="BQL88" s="98"/>
      <c r="BQO88" s="98"/>
      <c r="BQR88" s="98"/>
      <c r="BQU88" s="98"/>
      <c r="BQX88" s="98"/>
      <c r="BRA88" s="98"/>
      <c r="BRD88" s="98"/>
      <c r="BRG88" s="98"/>
      <c r="BRJ88" s="98"/>
      <c r="BRM88" s="98"/>
      <c r="BRP88" s="98"/>
      <c r="BRS88" s="98"/>
      <c r="BRV88" s="98"/>
      <c r="BRY88" s="98"/>
      <c r="BSB88" s="98"/>
      <c r="BSE88" s="98"/>
      <c r="BSH88" s="98"/>
      <c r="BSK88" s="98"/>
      <c r="BSN88" s="98"/>
      <c r="BSQ88" s="98"/>
      <c r="BST88" s="98"/>
      <c r="BSW88" s="98"/>
      <c r="BSZ88" s="98"/>
      <c r="BTC88" s="98"/>
      <c r="BTF88" s="98"/>
      <c r="BTI88" s="98"/>
      <c r="BTL88" s="98"/>
      <c r="BTO88" s="98"/>
      <c r="BTR88" s="98"/>
      <c r="BTU88" s="98"/>
      <c r="BTX88" s="98"/>
      <c r="BUA88" s="98"/>
      <c r="BUD88" s="98"/>
      <c r="BUG88" s="98"/>
      <c r="BUJ88" s="98"/>
      <c r="BUM88" s="98"/>
      <c r="BUP88" s="98"/>
      <c r="BUS88" s="98"/>
      <c r="BUV88" s="98"/>
      <c r="BUY88" s="98"/>
      <c r="BVB88" s="98"/>
      <c r="BVE88" s="98"/>
      <c r="BVH88" s="98"/>
      <c r="BVK88" s="98"/>
      <c r="BVN88" s="98"/>
      <c r="BVQ88" s="98"/>
      <c r="BVT88" s="98"/>
      <c r="BVW88" s="98"/>
      <c r="BVZ88" s="98"/>
      <c r="BWC88" s="98"/>
      <c r="BWF88" s="98"/>
      <c r="BWI88" s="98"/>
      <c r="BWL88" s="98"/>
      <c r="BWO88" s="98"/>
      <c r="BWR88" s="98"/>
      <c r="BWU88" s="98"/>
      <c r="BWX88" s="98"/>
      <c r="BXA88" s="98"/>
      <c r="BXD88" s="98"/>
      <c r="BXG88" s="98"/>
      <c r="BXJ88" s="98"/>
      <c r="BXM88" s="98"/>
      <c r="BXP88" s="98"/>
      <c r="BXS88" s="98"/>
      <c r="BXV88" s="98"/>
      <c r="BXY88" s="98"/>
      <c r="BYB88" s="98"/>
      <c r="BYE88" s="98"/>
      <c r="BYH88" s="98"/>
      <c r="BYK88" s="98"/>
      <c r="BYN88" s="98"/>
      <c r="BYQ88" s="98"/>
      <c r="BYT88" s="98"/>
      <c r="BYW88" s="98"/>
      <c r="BYZ88" s="98"/>
      <c r="BZC88" s="98"/>
      <c r="BZF88" s="98"/>
      <c r="BZI88" s="98"/>
      <c r="BZL88" s="98"/>
      <c r="BZO88" s="98"/>
      <c r="BZR88" s="98"/>
      <c r="BZU88" s="98"/>
      <c r="BZX88" s="98"/>
      <c r="CAA88" s="98"/>
      <c r="CAD88" s="98"/>
      <c r="CAG88" s="98"/>
      <c r="CAJ88" s="98"/>
      <c r="CAM88" s="98"/>
      <c r="CAP88" s="98"/>
      <c r="CAS88" s="98"/>
      <c r="CAV88" s="98"/>
      <c r="CAY88" s="98"/>
      <c r="CBB88" s="98"/>
      <c r="CBE88" s="98"/>
      <c r="CBH88" s="98"/>
      <c r="CBK88" s="98"/>
      <c r="CBN88" s="98"/>
      <c r="CBQ88" s="98"/>
      <c r="CBT88" s="98"/>
      <c r="CBW88" s="98"/>
      <c r="CBZ88" s="98"/>
      <c r="CCC88" s="98"/>
      <c r="CCF88" s="98"/>
      <c r="CCI88" s="98"/>
      <c r="CCL88" s="98"/>
      <c r="CCO88" s="98"/>
      <c r="CCR88" s="98"/>
      <c r="CCU88" s="98"/>
      <c r="CCX88" s="98"/>
      <c r="CDA88" s="98"/>
      <c r="CDD88" s="98"/>
      <c r="CDG88" s="98"/>
      <c r="CDJ88" s="98"/>
      <c r="CDM88" s="98"/>
      <c r="CDP88" s="98"/>
      <c r="CDS88" s="98"/>
      <c r="CDV88" s="98"/>
      <c r="CDY88" s="98"/>
      <c r="CEB88" s="98"/>
      <c r="CEE88" s="98"/>
      <c r="CEH88" s="98"/>
      <c r="CEK88" s="98"/>
      <c r="CEN88" s="98"/>
      <c r="CEQ88" s="98"/>
      <c r="CET88" s="98"/>
      <c r="CEW88" s="98"/>
      <c r="CEZ88" s="98"/>
      <c r="CFC88" s="98"/>
      <c r="CFF88" s="98"/>
      <c r="CFI88" s="98"/>
      <c r="CFL88" s="98"/>
      <c r="CFO88" s="98"/>
      <c r="CFR88" s="98"/>
      <c r="CFU88" s="98"/>
      <c r="CFX88" s="98"/>
      <c r="CGA88" s="98"/>
      <c r="CGD88" s="98"/>
      <c r="CGG88" s="98"/>
      <c r="CGJ88" s="98"/>
      <c r="CGM88" s="98"/>
      <c r="CGP88" s="98"/>
      <c r="CGS88" s="98"/>
      <c r="CGV88" s="98"/>
      <c r="CGY88" s="98"/>
      <c r="CHB88" s="98"/>
      <c r="CHE88" s="98"/>
      <c r="CHH88" s="98"/>
      <c r="CHK88" s="98"/>
      <c r="CHN88" s="98"/>
      <c r="CHQ88" s="98"/>
      <c r="CHT88" s="98"/>
      <c r="CHW88" s="98"/>
      <c r="CHZ88" s="98"/>
      <c r="CIC88" s="98"/>
      <c r="CIF88" s="98"/>
      <c r="CII88" s="98"/>
      <c r="CIL88" s="98"/>
      <c r="CIO88" s="98"/>
      <c r="CIR88" s="98"/>
      <c r="CIU88" s="98"/>
      <c r="CIX88" s="98"/>
      <c r="CJA88" s="98"/>
      <c r="CJD88" s="98"/>
      <c r="CJG88" s="98"/>
      <c r="CJJ88" s="98"/>
      <c r="CJM88" s="98"/>
      <c r="CJP88" s="98"/>
      <c r="CJS88" s="98"/>
      <c r="CJV88" s="98"/>
      <c r="CJY88" s="98"/>
      <c r="CKB88" s="98"/>
      <c r="CKE88" s="98"/>
      <c r="CKH88" s="98"/>
      <c r="CKK88" s="98"/>
      <c r="CKN88" s="98"/>
      <c r="CKQ88" s="98"/>
      <c r="CKT88" s="98"/>
      <c r="CKW88" s="98"/>
      <c r="CKZ88" s="98"/>
      <c r="CLC88" s="98"/>
      <c r="CLF88" s="98"/>
      <c r="CLI88" s="98"/>
      <c r="CLL88" s="98"/>
      <c r="CLO88" s="98"/>
      <c r="CLR88" s="98"/>
      <c r="CLU88" s="98"/>
      <c r="CLX88" s="98"/>
      <c r="CMA88" s="98"/>
      <c r="CMD88" s="98"/>
      <c r="CMG88" s="98"/>
      <c r="CMJ88" s="98"/>
      <c r="CMM88" s="98"/>
      <c r="CMP88" s="98"/>
      <c r="CMS88" s="98"/>
      <c r="CMV88" s="98"/>
      <c r="CMY88" s="98"/>
      <c r="CNB88" s="98"/>
      <c r="CNE88" s="98"/>
      <c r="CNH88" s="98"/>
      <c r="CNK88" s="98"/>
      <c r="CNN88" s="98"/>
      <c r="CNQ88" s="98"/>
      <c r="CNT88" s="98"/>
      <c r="CNW88" s="98"/>
      <c r="CNZ88" s="98"/>
      <c r="COC88" s="98"/>
      <c r="COF88" s="98"/>
      <c r="COI88" s="98"/>
      <c r="COL88" s="98"/>
      <c r="COO88" s="98"/>
      <c r="COR88" s="98"/>
      <c r="COU88" s="98"/>
      <c r="COX88" s="98"/>
      <c r="CPA88" s="98"/>
      <c r="CPD88" s="98"/>
      <c r="CPG88" s="98"/>
      <c r="CPJ88" s="98"/>
      <c r="CPM88" s="98"/>
      <c r="CPP88" s="98"/>
      <c r="CPS88" s="98"/>
      <c r="CPV88" s="98"/>
      <c r="CPY88" s="98"/>
      <c r="CQB88" s="98"/>
      <c r="CQE88" s="98"/>
      <c r="CQH88" s="98"/>
      <c r="CQK88" s="98"/>
      <c r="CQN88" s="98"/>
      <c r="CQQ88" s="98"/>
      <c r="CQT88" s="98"/>
      <c r="CQW88" s="98"/>
      <c r="CQZ88" s="98"/>
      <c r="CRC88" s="98"/>
      <c r="CRF88" s="98"/>
      <c r="CRI88" s="98"/>
      <c r="CRL88" s="98"/>
      <c r="CRO88" s="98"/>
      <c r="CRR88" s="98"/>
      <c r="CRU88" s="98"/>
      <c r="CRX88" s="98"/>
      <c r="CSA88" s="98"/>
      <c r="CSD88" s="98"/>
      <c r="CSG88" s="98"/>
      <c r="CSJ88" s="98"/>
      <c r="CSM88" s="98"/>
      <c r="CSP88" s="98"/>
      <c r="CSS88" s="98"/>
      <c r="CSV88" s="98"/>
      <c r="CSY88" s="98"/>
      <c r="CTB88" s="98"/>
      <c r="CTE88" s="98"/>
      <c r="CTH88" s="98"/>
      <c r="CTK88" s="98"/>
      <c r="CTN88" s="98"/>
      <c r="CTQ88" s="98"/>
      <c r="CTT88" s="98"/>
      <c r="CTW88" s="98"/>
      <c r="CTZ88" s="98"/>
      <c r="CUC88" s="98"/>
      <c r="CUF88" s="98"/>
      <c r="CUI88" s="98"/>
      <c r="CUL88" s="98"/>
      <c r="CUO88" s="98"/>
      <c r="CUR88" s="98"/>
      <c r="CUU88" s="98"/>
      <c r="CUX88" s="98"/>
      <c r="CVA88" s="98"/>
      <c r="CVD88" s="98"/>
      <c r="CVG88" s="98"/>
      <c r="CVJ88" s="98"/>
      <c r="CVM88" s="98"/>
      <c r="CVP88" s="98"/>
      <c r="CVS88" s="98"/>
      <c r="CVV88" s="98"/>
      <c r="CVY88" s="98"/>
      <c r="CWB88" s="98"/>
      <c r="CWE88" s="98"/>
      <c r="CWH88" s="98"/>
      <c r="CWK88" s="98"/>
      <c r="CWN88" s="98"/>
      <c r="CWQ88" s="98"/>
      <c r="CWT88" s="98"/>
      <c r="CWW88" s="98"/>
      <c r="CWZ88" s="98"/>
      <c r="CXC88" s="98"/>
      <c r="CXF88" s="98"/>
      <c r="CXI88" s="98"/>
      <c r="CXL88" s="98"/>
      <c r="CXO88" s="98"/>
      <c r="CXR88" s="98"/>
      <c r="CXU88" s="98"/>
      <c r="CXX88" s="98"/>
      <c r="CYA88" s="98"/>
      <c r="CYD88" s="98"/>
      <c r="CYG88" s="98"/>
      <c r="CYJ88" s="98"/>
      <c r="CYM88" s="98"/>
      <c r="CYP88" s="98"/>
      <c r="CYS88" s="98"/>
      <c r="CYV88" s="98"/>
      <c r="CYY88" s="98"/>
      <c r="CZB88" s="98"/>
      <c r="CZE88" s="98"/>
      <c r="CZH88" s="98"/>
      <c r="CZK88" s="98"/>
      <c r="CZN88" s="98"/>
      <c r="CZQ88" s="98"/>
      <c r="CZT88" s="98"/>
      <c r="CZW88" s="98"/>
      <c r="CZZ88" s="98"/>
      <c r="DAC88" s="98"/>
      <c r="DAF88" s="98"/>
      <c r="DAI88" s="98"/>
      <c r="DAL88" s="98"/>
      <c r="DAO88" s="98"/>
      <c r="DAR88" s="98"/>
      <c r="DAU88" s="98"/>
      <c r="DAX88" s="98"/>
      <c r="DBA88" s="98"/>
      <c r="DBD88" s="98"/>
      <c r="DBG88" s="98"/>
      <c r="DBJ88" s="98"/>
      <c r="DBM88" s="98"/>
      <c r="DBP88" s="98"/>
      <c r="DBS88" s="98"/>
      <c r="DBV88" s="98"/>
      <c r="DBY88" s="98"/>
      <c r="DCB88" s="98"/>
      <c r="DCE88" s="98"/>
      <c r="DCH88" s="98"/>
      <c r="DCK88" s="98"/>
      <c r="DCN88" s="98"/>
      <c r="DCQ88" s="98"/>
      <c r="DCT88" s="98"/>
      <c r="DCW88" s="98"/>
      <c r="DCZ88" s="98"/>
      <c r="DDC88" s="98"/>
      <c r="DDF88" s="98"/>
      <c r="DDI88" s="98"/>
      <c r="DDL88" s="98"/>
      <c r="DDO88" s="98"/>
      <c r="DDR88" s="98"/>
      <c r="DDU88" s="98"/>
      <c r="DDX88" s="98"/>
      <c r="DEA88" s="98"/>
      <c r="DED88" s="98"/>
      <c r="DEG88" s="98"/>
      <c r="DEJ88" s="98"/>
      <c r="DEM88" s="98"/>
      <c r="DEP88" s="98"/>
      <c r="DES88" s="98"/>
      <c r="DEV88" s="98"/>
      <c r="DEY88" s="98"/>
      <c r="DFB88" s="98"/>
      <c r="DFE88" s="98"/>
      <c r="DFH88" s="98"/>
      <c r="DFK88" s="98"/>
      <c r="DFN88" s="98"/>
      <c r="DFQ88" s="98"/>
      <c r="DFT88" s="98"/>
      <c r="DFW88" s="98"/>
      <c r="DFZ88" s="98"/>
      <c r="DGC88" s="98"/>
      <c r="DGF88" s="98"/>
      <c r="DGI88" s="98"/>
      <c r="DGL88" s="98"/>
      <c r="DGO88" s="98"/>
      <c r="DGR88" s="98"/>
      <c r="DGU88" s="98"/>
      <c r="DGX88" s="98"/>
      <c r="DHA88" s="98"/>
      <c r="DHD88" s="98"/>
      <c r="DHG88" s="98"/>
      <c r="DHJ88" s="98"/>
      <c r="DHM88" s="98"/>
      <c r="DHP88" s="98"/>
      <c r="DHS88" s="98"/>
      <c r="DHV88" s="98"/>
      <c r="DHY88" s="98"/>
      <c r="DIB88" s="98"/>
      <c r="DIE88" s="98"/>
      <c r="DIH88" s="98"/>
      <c r="DIK88" s="98"/>
      <c r="DIN88" s="98"/>
      <c r="DIQ88" s="98"/>
      <c r="DIT88" s="98"/>
      <c r="DIW88" s="98"/>
      <c r="DIZ88" s="98"/>
      <c r="DJC88" s="98"/>
      <c r="DJF88" s="98"/>
      <c r="DJI88" s="98"/>
      <c r="DJL88" s="98"/>
      <c r="DJO88" s="98"/>
      <c r="DJR88" s="98"/>
      <c r="DJU88" s="98"/>
      <c r="DJX88" s="98"/>
      <c r="DKA88" s="98"/>
      <c r="DKD88" s="98"/>
      <c r="DKG88" s="98"/>
      <c r="DKJ88" s="98"/>
      <c r="DKM88" s="98"/>
      <c r="DKP88" s="98"/>
      <c r="DKS88" s="98"/>
      <c r="DKV88" s="98"/>
      <c r="DKY88" s="98"/>
      <c r="DLB88" s="98"/>
      <c r="DLE88" s="98"/>
      <c r="DLH88" s="98"/>
      <c r="DLK88" s="98"/>
      <c r="DLN88" s="98"/>
      <c r="DLQ88" s="98"/>
      <c r="DLT88" s="98"/>
      <c r="DLW88" s="98"/>
      <c r="DLZ88" s="98"/>
      <c r="DMC88" s="98"/>
      <c r="DMF88" s="98"/>
      <c r="DMI88" s="98"/>
      <c r="DML88" s="98"/>
      <c r="DMO88" s="98"/>
      <c r="DMR88" s="98"/>
      <c r="DMU88" s="98"/>
      <c r="DMX88" s="98"/>
      <c r="DNA88" s="98"/>
      <c r="DND88" s="98"/>
      <c r="DNG88" s="98"/>
      <c r="DNJ88" s="98"/>
      <c r="DNM88" s="98"/>
      <c r="DNP88" s="98"/>
      <c r="DNS88" s="98"/>
      <c r="DNV88" s="98"/>
      <c r="DNY88" s="98"/>
      <c r="DOB88" s="98"/>
      <c r="DOE88" s="98"/>
      <c r="DOH88" s="98"/>
      <c r="DOK88" s="98"/>
      <c r="DON88" s="98"/>
      <c r="DOQ88" s="98"/>
      <c r="DOT88" s="98"/>
      <c r="DOW88" s="98"/>
      <c r="DOZ88" s="98"/>
      <c r="DPC88" s="98"/>
      <c r="DPF88" s="98"/>
      <c r="DPI88" s="98"/>
      <c r="DPL88" s="98"/>
      <c r="DPO88" s="98"/>
      <c r="DPR88" s="98"/>
      <c r="DPU88" s="98"/>
      <c r="DPX88" s="98"/>
      <c r="DQA88" s="98"/>
      <c r="DQD88" s="98"/>
      <c r="DQG88" s="98"/>
      <c r="DQJ88" s="98"/>
      <c r="DQM88" s="98"/>
      <c r="DQP88" s="98"/>
      <c r="DQS88" s="98"/>
      <c r="DQV88" s="98"/>
      <c r="DQY88" s="98"/>
      <c r="DRB88" s="98"/>
      <c r="DRE88" s="98"/>
      <c r="DRH88" s="98"/>
      <c r="DRK88" s="98"/>
      <c r="DRN88" s="98"/>
      <c r="DRQ88" s="98"/>
      <c r="DRT88" s="98"/>
      <c r="DRW88" s="98"/>
      <c r="DRZ88" s="98"/>
      <c r="DSC88" s="98"/>
      <c r="DSF88" s="98"/>
      <c r="DSI88" s="98"/>
      <c r="DSL88" s="98"/>
      <c r="DSO88" s="98"/>
      <c r="DSR88" s="98"/>
      <c r="DSU88" s="98"/>
      <c r="DSX88" s="98"/>
      <c r="DTA88" s="98"/>
      <c r="DTD88" s="98"/>
      <c r="DTG88" s="98"/>
      <c r="DTJ88" s="98"/>
      <c r="DTM88" s="98"/>
      <c r="DTP88" s="98"/>
      <c r="DTS88" s="98"/>
      <c r="DTV88" s="98"/>
      <c r="DTY88" s="98"/>
      <c r="DUB88" s="98"/>
      <c r="DUE88" s="98"/>
      <c r="DUH88" s="98"/>
      <c r="DUK88" s="98"/>
      <c r="DUN88" s="98"/>
      <c r="DUQ88" s="98"/>
      <c r="DUT88" s="98"/>
      <c r="DUW88" s="98"/>
      <c r="DUZ88" s="98"/>
      <c r="DVC88" s="98"/>
      <c r="DVF88" s="98"/>
      <c r="DVI88" s="98"/>
      <c r="DVL88" s="98"/>
      <c r="DVO88" s="98"/>
      <c r="DVR88" s="98"/>
      <c r="DVU88" s="98"/>
      <c r="DVX88" s="98"/>
      <c r="DWA88" s="98"/>
      <c r="DWD88" s="98"/>
      <c r="DWG88" s="98"/>
      <c r="DWJ88" s="98"/>
      <c r="DWM88" s="98"/>
      <c r="DWP88" s="98"/>
      <c r="DWS88" s="98"/>
      <c r="DWV88" s="98"/>
      <c r="DWY88" s="98"/>
      <c r="DXB88" s="98"/>
      <c r="DXE88" s="98"/>
      <c r="DXH88" s="98"/>
      <c r="DXK88" s="98"/>
      <c r="DXN88" s="98"/>
      <c r="DXQ88" s="98"/>
      <c r="DXT88" s="98"/>
      <c r="DXW88" s="98"/>
      <c r="DXZ88" s="98"/>
      <c r="DYC88" s="98"/>
      <c r="DYF88" s="98"/>
      <c r="DYI88" s="98"/>
      <c r="DYL88" s="98"/>
      <c r="DYO88" s="98"/>
      <c r="DYR88" s="98"/>
      <c r="DYU88" s="98"/>
      <c r="DYX88" s="98"/>
      <c r="DZA88" s="98"/>
      <c r="DZD88" s="98"/>
      <c r="DZG88" s="98"/>
      <c r="DZJ88" s="98"/>
      <c r="DZM88" s="98"/>
      <c r="DZP88" s="98"/>
      <c r="DZS88" s="98"/>
      <c r="DZV88" s="98"/>
      <c r="DZY88" s="98"/>
      <c r="EAB88" s="98"/>
      <c r="EAE88" s="98"/>
      <c r="EAH88" s="98"/>
      <c r="EAK88" s="98"/>
      <c r="EAN88" s="98"/>
      <c r="EAQ88" s="98"/>
      <c r="EAT88" s="98"/>
      <c r="EAW88" s="98"/>
      <c r="EAZ88" s="98"/>
      <c r="EBC88" s="98"/>
      <c r="EBF88" s="98"/>
      <c r="EBI88" s="98"/>
      <c r="EBL88" s="98"/>
      <c r="EBO88" s="98"/>
      <c r="EBR88" s="98"/>
      <c r="EBU88" s="98"/>
      <c r="EBX88" s="98"/>
      <c r="ECA88" s="98"/>
      <c r="ECD88" s="98"/>
      <c r="ECG88" s="98"/>
      <c r="ECJ88" s="98"/>
      <c r="ECM88" s="98"/>
      <c r="ECP88" s="98"/>
      <c r="ECS88" s="98"/>
      <c r="ECV88" s="98"/>
      <c r="ECY88" s="98"/>
      <c r="EDB88" s="98"/>
      <c r="EDE88" s="98"/>
      <c r="EDH88" s="98"/>
      <c r="EDK88" s="98"/>
      <c r="EDN88" s="98"/>
      <c r="EDQ88" s="98"/>
      <c r="EDT88" s="98"/>
      <c r="EDW88" s="98"/>
      <c r="EDZ88" s="98"/>
      <c r="EEC88" s="98"/>
      <c r="EEF88" s="98"/>
      <c r="EEI88" s="98"/>
      <c r="EEL88" s="98"/>
      <c r="EEO88" s="98"/>
      <c r="EER88" s="98"/>
      <c r="EEU88" s="98"/>
      <c r="EEX88" s="98"/>
      <c r="EFA88" s="98"/>
      <c r="EFD88" s="98"/>
      <c r="EFG88" s="98"/>
      <c r="EFJ88" s="98"/>
      <c r="EFM88" s="98"/>
      <c r="EFP88" s="98"/>
      <c r="EFS88" s="98"/>
      <c r="EFV88" s="98"/>
      <c r="EFY88" s="98"/>
      <c r="EGB88" s="98"/>
      <c r="EGE88" s="98"/>
      <c r="EGH88" s="98"/>
      <c r="EGK88" s="98"/>
      <c r="EGN88" s="98"/>
      <c r="EGQ88" s="98"/>
      <c r="EGT88" s="98"/>
      <c r="EGW88" s="98"/>
      <c r="EGZ88" s="98"/>
      <c r="EHC88" s="98"/>
      <c r="EHF88" s="98"/>
      <c r="EHI88" s="98"/>
      <c r="EHL88" s="98"/>
      <c r="EHO88" s="98"/>
      <c r="EHR88" s="98"/>
      <c r="EHU88" s="98"/>
      <c r="EHX88" s="98"/>
      <c r="EIA88" s="98"/>
      <c r="EID88" s="98"/>
      <c r="EIG88" s="98"/>
      <c r="EIJ88" s="98"/>
      <c r="EIM88" s="98"/>
      <c r="EIP88" s="98"/>
      <c r="EIS88" s="98"/>
      <c r="EIV88" s="98"/>
      <c r="EIY88" s="98"/>
      <c r="EJB88" s="98"/>
      <c r="EJE88" s="98"/>
      <c r="EJH88" s="98"/>
      <c r="EJK88" s="98"/>
      <c r="EJN88" s="98"/>
      <c r="EJQ88" s="98"/>
      <c r="EJT88" s="98"/>
      <c r="EJW88" s="98"/>
      <c r="EJZ88" s="98"/>
      <c r="EKC88" s="98"/>
      <c r="EKF88" s="98"/>
      <c r="EKI88" s="98"/>
      <c r="EKL88" s="98"/>
      <c r="EKO88" s="98"/>
      <c r="EKR88" s="98"/>
      <c r="EKU88" s="98"/>
      <c r="EKX88" s="98"/>
      <c r="ELA88" s="98"/>
      <c r="ELD88" s="98"/>
      <c r="ELG88" s="98"/>
      <c r="ELJ88" s="98"/>
      <c r="ELM88" s="98"/>
      <c r="ELP88" s="98"/>
      <c r="ELS88" s="98"/>
      <c r="ELV88" s="98"/>
      <c r="ELY88" s="98"/>
      <c r="EMB88" s="98"/>
      <c r="EME88" s="98"/>
      <c r="EMH88" s="98"/>
      <c r="EMK88" s="98"/>
      <c r="EMN88" s="98"/>
      <c r="EMQ88" s="98"/>
      <c r="EMT88" s="98"/>
      <c r="EMW88" s="98"/>
      <c r="EMZ88" s="98"/>
      <c r="ENC88" s="98"/>
      <c r="ENF88" s="98"/>
      <c r="ENI88" s="98"/>
      <c r="ENL88" s="98"/>
      <c r="ENO88" s="98"/>
      <c r="ENR88" s="98"/>
      <c r="ENU88" s="98"/>
      <c r="ENX88" s="98"/>
      <c r="EOA88" s="98"/>
      <c r="EOD88" s="98"/>
      <c r="EOG88" s="98"/>
      <c r="EOJ88" s="98"/>
      <c r="EOM88" s="98"/>
      <c r="EOP88" s="98"/>
      <c r="EOS88" s="98"/>
      <c r="EOV88" s="98"/>
      <c r="EOY88" s="98"/>
      <c r="EPB88" s="98"/>
      <c r="EPE88" s="98"/>
      <c r="EPH88" s="98"/>
      <c r="EPK88" s="98"/>
      <c r="EPN88" s="98"/>
      <c r="EPQ88" s="98"/>
      <c r="EPT88" s="98"/>
      <c r="EPW88" s="98"/>
      <c r="EPZ88" s="98"/>
      <c r="EQC88" s="98"/>
      <c r="EQF88" s="98"/>
      <c r="EQI88" s="98"/>
      <c r="EQL88" s="98"/>
      <c r="EQO88" s="98"/>
      <c r="EQR88" s="98"/>
      <c r="EQU88" s="98"/>
      <c r="EQX88" s="98"/>
      <c r="ERA88" s="98"/>
      <c r="ERD88" s="98"/>
      <c r="ERG88" s="98"/>
      <c r="ERJ88" s="98"/>
      <c r="ERM88" s="98"/>
      <c r="ERP88" s="98"/>
      <c r="ERS88" s="98"/>
      <c r="ERV88" s="98"/>
      <c r="ERY88" s="98"/>
      <c r="ESB88" s="98"/>
      <c r="ESE88" s="98"/>
      <c r="ESH88" s="98"/>
      <c r="ESK88" s="98"/>
      <c r="ESN88" s="98"/>
      <c r="ESQ88" s="98"/>
      <c r="EST88" s="98"/>
      <c r="ESW88" s="98"/>
      <c r="ESZ88" s="98"/>
      <c r="ETC88" s="98"/>
      <c r="ETF88" s="98"/>
      <c r="ETI88" s="98"/>
      <c r="ETL88" s="98"/>
      <c r="ETO88" s="98"/>
      <c r="ETR88" s="98"/>
      <c r="ETU88" s="98"/>
      <c r="ETX88" s="98"/>
      <c r="EUA88" s="98"/>
      <c r="EUD88" s="98"/>
      <c r="EUG88" s="98"/>
      <c r="EUJ88" s="98"/>
      <c r="EUM88" s="98"/>
      <c r="EUP88" s="98"/>
      <c r="EUS88" s="98"/>
      <c r="EUV88" s="98"/>
      <c r="EUY88" s="98"/>
      <c r="EVB88" s="98"/>
      <c r="EVE88" s="98"/>
      <c r="EVH88" s="98"/>
      <c r="EVK88" s="98"/>
      <c r="EVN88" s="98"/>
      <c r="EVQ88" s="98"/>
      <c r="EVT88" s="98"/>
      <c r="EVW88" s="98"/>
      <c r="EVZ88" s="98"/>
      <c r="EWC88" s="98"/>
      <c r="EWF88" s="98"/>
      <c r="EWI88" s="98"/>
      <c r="EWL88" s="98"/>
      <c r="EWO88" s="98"/>
      <c r="EWR88" s="98"/>
      <c r="EWU88" s="98"/>
      <c r="EWX88" s="98"/>
      <c r="EXA88" s="98"/>
      <c r="EXD88" s="98"/>
      <c r="EXG88" s="98"/>
      <c r="EXJ88" s="98"/>
      <c r="EXM88" s="98"/>
      <c r="EXP88" s="98"/>
      <c r="EXS88" s="98"/>
      <c r="EXV88" s="98"/>
      <c r="EXY88" s="98"/>
      <c r="EYB88" s="98"/>
      <c r="EYE88" s="98"/>
      <c r="EYH88" s="98"/>
      <c r="EYK88" s="98"/>
      <c r="EYN88" s="98"/>
      <c r="EYQ88" s="98"/>
      <c r="EYT88" s="98"/>
      <c r="EYW88" s="98"/>
      <c r="EYZ88" s="98"/>
      <c r="EZC88" s="98"/>
      <c r="EZF88" s="98"/>
      <c r="EZI88" s="98"/>
      <c r="EZL88" s="98"/>
      <c r="EZO88" s="98"/>
      <c r="EZR88" s="98"/>
      <c r="EZU88" s="98"/>
      <c r="EZX88" s="98"/>
      <c r="FAA88" s="98"/>
      <c r="FAD88" s="98"/>
      <c r="FAG88" s="98"/>
      <c r="FAJ88" s="98"/>
      <c r="FAM88" s="98"/>
      <c r="FAP88" s="98"/>
      <c r="FAS88" s="98"/>
      <c r="FAV88" s="98"/>
      <c r="FAY88" s="98"/>
      <c r="FBB88" s="98"/>
      <c r="FBE88" s="98"/>
      <c r="FBH88" s="98"/>
      <c r="FBK88" s="98"/>
      <c r="FBN88" s="98"/>
      <c r="FBQ88" s="98"/>
      <c r="FBT88" s="98"/>
      <c r="FBW88" s="98"/>
      <c r="FBZ88" s="98"/>
      <c r="FCC88" s="98"/>
      <c r="FCF88" s="98"/>
      <c r="FCI88" s="98"/>
      <c r="FCL88" s="98"/>
      <c r="FCO88" s="98"/>
      <c r="FCR88" s="98"/>
      <c r="FCU88" s="98"/>
      <c r="FCX88" s="98"/>
      <c r="FDA88" s="98"/>
      <c r="FDD88" s="98"/>
      <c r="FDG88" s="98"/>
      <c r="FDJ88" s="98"/>
      <c r="FDM88" s="98"/>
      <c r="FDP88" s="98"/>
      <c r="FDS88" s="98"/>
      <c r="FDV88" s="98"/>
      <c r="FDY88" s="98"/>
      <c r="FEB88" s="98"/>
      <c r="FEE88" s="98"/>
      <c r="FEH88" s="98"/>
      <c r="FEK88" s="98"/>
      <c r="FEN88" s="98"/>
      <c r="FEQ88" s="98"/>
      <c r="FET88" s="98"/>
      <c r="FEW88" s="98"/>
      <c r="FEZ88" s="98"/>
      <c r="FFC88" s="98"/>
      <c r="FFF88" s="98"/>
      <c r="FFI88" s="98"/>
      <c r="FFL88" s="98"/>
      <c r="FFO88" s="98"/>
      <c r="FFR88" s="98"/>
      <c r="FFU88" s="98"/>
      <c r="FFX88" s="98"/>
      <c r="FGA88" s="98"/>
      <c r="FGD88" s="98"/>
      <c r="FGG88" s="98"/>
      <c r="FGJ88" s="98"/>
      <c r="FGM88" s="98"/>
      <c r="FGP88" s="98"/>
      <c r="FGS88" s="98"/>
      <c r="FGV88" s="98"/>
      <c r="FGY88" s="98"/>
      <c r="FHB88" s="98"/>
      <c r="FHE88" s="98"/>
      <c r="FHH88" s="98"/>
      <c r="FHK88" s="98"/>
      <c r="FHN88" s="98"/>
      <c r="FHQ88" s="98"/>
      <c r="FHT88" s="98"/>
      <c r="FHW88" s="98"/>
      <c r="FHZ88" s="98"/>
      <c r="FIC88" s="98"/>
      <c r="FIF88" s="98"/>
      <c r="FII88" s="98"/>
      <c r="FIL88" s="98"/>
      <c r="FIO88" s="98"/>
      <c r="FIR88" s="98"/>
      <c r="FIU88" s="98"/>
      <c r="FIX88" s="98"/>
      <c r="FJA88" s="98"/>
      <c r="FJD88" s="98"/>
      <c r="FJG88" s="98"/>
      <c r="FJJ88" s="98"/>
      <c r="FJM88" s="98"/>
      <c r="FJP88" s="98"/>
      <c r="FJS88" s="98"/>
      <c r="FJV88" s="98"/>
      <c r="FJY88" s="98"/>
      <c r="FKB88" s="98"/>
      <c r="FKE88" s="98"/>
      <c r="FKH88" s="98"/>
      <c r="FKK88" s="98"/>
      <c r="FKN88" s="98"/>
      <c r="FKQ88" s="98"/>
      <c r="FKT88" s="98"/>
      <c r="FKW88" s="98"/>
      <c r="FKZ88" s="98"/>
      <c r="FLC88" s="98"/>
      <c r="FLF88" s="98"/>
      <c r="FLI88" s="98"/>
      <c r="FLL88" s="98"/>
      <c r="FLO88" s="98"/>
      <c r="FLR88" s="98"/>
      <c r="FLU88" s="98"/>
      <c r="FLX88" s="98"/>
      <c r="FMA88" s="98"/>
      <c r="FMD88" s="98"/>
      <c r="FMG88" s="98"/>
      <c r="FMJ88" s="98"/>
      <c r="FMM88" s="98"/>
      <c r="FMP88" s="98"/>
      <c r="FMS88" s="98"/>
      <c r="FMV88" s="98"/>
      <c r="FMY88" s="98"/>
      <c r="FNB88" s="98"/>
      <c r="FNE88" s="98"/>
      <c r="FNH88" s="98"/>
      <c r="FNK88" s="98"/>
      <c r="FNN88" s="98"/>
      <c r="FNQ88" s="98"/>
      <c r="FNT88" s="98"/>
      <c r="FNW88" s="98"/>
      <c r="FNZ88" s="98"/>
      <c r="FOC88" s="98"/>
      <c r="FOF88" s="98"/>
      <c r="FOI88" s="98"/>
      <c r="FOL88" s="98"/>
      <c r="FOO88" s="98"/>
      <c r="FOR88" s="98"/>
      <c r="FOU88" s="98"/>
      <c r="FOX88" s="98"/>
      <c r="FPA88" s="98"/>
      <c r="FPD88" s="98"/>
      <c r="FPG88" s="98"/>
      <c r="FPJ88" s="98"/>
      <c r="FPM88" s="98"/>
      <c r="FPP88" s="98"/>
      <c r="FPS88" s="98"/>
      <c r="FPV88" s="98"/>
      <c r="FPY88" s="98"/>
      <c r="FQB88" s="98"/>
      <c r="FQE88" s="98"/>
      <c r="FQH88" s="98"/>
      <c r="FQK88" s="98"/>
      <c r="FQN88" s="98"/>
      <c r="FQQ88" s="98"/>
      <c r="FQT88" s="98"/>
      <c r="FQW88" s="98"/>
      <c r="FQZ88" s="98"/>
      <c r="FRC88" s="98"/>
      <c r="FRF88" s="98"/>
      <c r="FRI88" s="98"/>
      <c r="FRL88" s="98"/>
      <c r="FRO88" s="98"/>
      <c r="FRR88" s="98"/>
      <c r="FRU88" s="98"/>
      <c r="FRX88" s="98"/>
      <c r="FSA88" s="98"/>
      <c r="FSD88" s="98"/>
      <c r="FSG88" s="98"/>
      <c r="FSJ88" s="98"/>
      <c r="FSM88" s="98"/>
      <c r="FSP88" s="98"/>
      <c r="FSS88" s="98"/>
      <c r="FSV88" s="98"/>
      <c r="FSY88" s="98"/>
      <c r="FTB88" s="98"/>
      <c r="FTE88" s="98"/>
      <c r="FTH88" s="98"/>
      <c r="FTK88" s="98"/>
      <c r="FTN88" s="98"/>
      <c r="FTQ88" s="98"/>
      <c r="FTT88" s="98"/>
      <c r="FTW88" s="98"/>
      <c r="FTZ88" s="98"/>
      <c r="FUC88" s="98"/>
      <c r="FUF88" s="98"/>
      <c r="FUI88" s="98"/>
      <c r="FUL88" s="98"/>
      <c r="FUO88" s="98"/>
      <c r="FUR88" s="98"/>
      <c r="FUU88" s="98"/>
      <c r="FUX88" s="98"/>
      <c r="FVA88" s="98"/>
      <c r="FVD88" s="98"/>
      <c r="FVG88" s="98"/>
      <c r="FVJ88" s="98"/>
      <c r="FVM88" s="98"/>
      <c r="FVP88" s="98"/>
      <c r="FVS88" s="98"/>
      <c r="FVV88" s="98"/>
      <c r="FVY88" s="98"/>
      <c r="FWB88" s="98"/>
      <c r="FWE88" s="98"/>
      <c r="FWH88" s="98"/>
      <c r="FWK88" s="98"/>
      <c r="FWN88" s="98"/>
      <c r="FWQ88" s="98"/>
      <c r="FWT88" s="98"/>
      <c r="FWW88" s="98"/>
      <c r="FWZ88" s="98"/>
      <c r="FXC88" s="98"/>
      <c r="FXF88" s="98"/>
      <c r="FXI88" s="98"/>
      <c r="FXL88" s="98"/>
      <c r="FXO88" s="98"/>
      <c r="FXR88" s="98"/>
      <c r="FXU88" s="98"/>
      <c r="FXX88" s="98"/>
      <c r="FYA88" s="98"/>
      <c r="FYD88" s="98"/>
      <c r="FYG88" s="98"/>
      <c r="FYJ88" s="98"/>
      <c r="FYM88" s="98"/>
      <c r="FYP88" s="98"/>
      <c r="FYS88" s="98"/>
      <c r="FYV88" s="98"/>
      <c r="FYY88" s="98"/>
      <c r="FZB88" s="98"/>
      <c r="FZE88" s="98"/>
      <c r="FZH88" s="98"/>
      <c r="FZK88" s="98"/>
      <c r="FZN88" s="98"/>
      <c r="FZQ88" s="98"/>
      <c r="FZT88" s="98"/>
      <c r="FZW88" s="98"/>
      <c r="FZZ88" s="98"/>
      <c r="GAC88" s="98"/>
      <c r="GAF88" s="98"/>
      <c r="GAI88" s="98"/>
      <c r="GAL88" s="98"/>
      <c r="GAO88" s="98"/>
      <c r="GAR88" s="98"/>
      <c r="GAU88" s="98"/>
      <c r="GAX88" s="98"/>
      <c r="GBA88" s="98"/>
      <c r="GBD88" s="98"/>
      <c r="GBG88" s="98"/>
      <c r="GBJ88" s="98"/>
      <c r="GBM88" s="98"/>
      <c r="GBP88" s="98"/>
      <c r="GBS88" s="98"/>
      <c r="GBV88" s="98"/>
      <c r="GBY88" s="98"/>
      <c r="GCB88" s="98"/>
      <c r="GCE88" s="98"/>
      <c r="GCH88" s="98"/>
      <c r="GCK88" s="98"/>
      <c r="GCN88" s="98"/>
      <c r="GCQ88" s="98"/>
      <c r="GCT88" s="98"/>
      <c r="GCW88" s="98"/>
      <c r="GCZ88" s="98"/>
      <c r="GDC88" s="98"/>
      <c r="GDF88" s="98"/>
      <c r="GDI88" s="98"/>
      <c r="GDL88" s="98"/>
      <c r="GDO88" s="98"/>
      <c r="GDR88" s="98"/>
      <c r="GDU88" s="98"/>
      <c r="GDX88" s="98"/>
      <c r="GEA88" s="98"/>
      <c r="GED88" s="98"/>
      <c r="GEG88" s="98"/>
      <c r="GEJ88" s="98"/>
      <c r="GEM88" s="98"/>
      <c r="GEP88" s="98"/>
      <c r="GES88" s="98"/>
      <c r="GEV88" s="98"/>
      <c r="GEY88" s="98"/>
      <c r="GFB88" s="98"/>
      <c r="GFE88" s="98"/>
      <c r="GFH88" s="98"/>
      <c r="GFK88" s="98"/>
      <c r="GFN88" s="98"/>
      <c r="GFQ88" s="98"/>
      <c r="GFT88" s="98"/>
      <c r="GFW88" s="98"/>
      <c r="GFZ88" s="98"/>
      <c r="GGC88" s="98"/>
      <c r="GGF88" s="98"/>
      <c r="GGI88" s="98"/>
      <c r="GGL88" s="98"/>
      <c r="GGO88" s="98"/>
      <c r="GGR88" s="98"/>
      <c r="GGU88" s="98"/>
      <c r="GGX88" s="98"/>
      <c r="GHA88" s="98"/>
      <c r="GHD88" s="98"/>
      <c r="GHG88" s="98"/>
      <c r="GHJ88" s="98"/>
      <c r="GHM88" s="98"/>
      <c r="GHP88" s="98"/>
      <c r="GHS88" s="98"/>
      <c r="GHV88" s="98"/>
      <c r="GHY88" s="98"/>
      <c r="GIB88" s="98"/>
      <c r="GIE88" s="98"/>
      <c r="GIH88" s="98"/>
      <c r="GIK88" s="98"/>
      <c r="GIN88" s="98"/>
      <c r="GIQ88" s="98"/>
      <c r="GIT88" s="98"/>
      <c r="GIW88" s="98"/>
      <c r="GIZ88" s="98"/>
      <c r="GJC88" s="98"/>
      <c r="GJF88" s="98"/>
      <c r="GJI88" s="98"/>
      <c r="GJL88" s="98"/>
      <c r="GJO88" s="98"/>
      <c r="GJR88" s="98"/>
      <c r="GJU88" s="98"/>
      <c r="GJX88" s="98"/>
      <c r="GKA88" s="98"/>
      <c r="GKD88" s="98"/>
      <c r="GKG88" s="98"/>
      <c r="GKJ88" s="98"/>
      <c r="GKM88" s="98"/>
      <c r="GKP88" s="98"/>
      <c r="GKS88" s="98"/>
      <c r="GKV88" s="98"/>
      <c r="GKY88" s="98"/>
      <c r="GLB88" s="98"/>
      <c r="GLE88" s="98"/>
      <c r="GLH88" s="98"/>
      <c r="GLK88" s="98"/>
      <c r="GLN88" s="98"/>
      <c r="GLQ88" s="98"/>
      <c r="GLT88" s="98"/>
      <c r="GLW88" s="98"/>
      <c r="GLZ88" s="98"/>
      <c r="GMC88" s="98"/>
      <c r="GMF88" s="98"/>
      <c r="GMI88" s="98"/>
      <c r="GML88" s="98"/>
      <c r="GMO88" s="98"/>
      <c r="GMR88" s="98"/>
      <c r="GMU88" s="98"/>
      <c r="GMX88" s="98"/>
      <c r="GNA88" s="98"/>
      <c r="GND88" s="98"/>
      <c r="GNG88" s="98"/>
      <c r="GNJ88" s="98"/>
      <c r="GNM88" s="98"/>
      <c r="GNP88" s="98"/>
      <c r="GNS88" s="98"/>
      <c r="GNV88" s="98"/>
      <c r="GNY88" s="98"/>
      <c r="GOB88" s="98"/>
      <c r="GOE88" s="98"/>
      <c r="GOH88" s="98"/>
      <c r="GOK88" s="98"/>
      <c r="GON88" s="98"/>
      <c r="GOQ88" s="98"/>
      <c r="GOT88" s="98"/>
      <c r="GOW88" s="98"/>
      <c r="GOZ88" s="98"/>
      <c r="GPC88" s="98"/>
      <c r="GPF88" s="98"/>
      <c r="GPI88" s="98"/>
      <c r="GPL88" s="98"/>
      <c r="GPO88" s="98"/>
      <c r="GPR88" s="98"/>
      <c r="GPU88" s="98"/>
      <c r="GPX88" s="98"/>
      <c r="GQA88" s="98"/>
      <c r="GQD88" s="98"/>
      <c r="GQG88" s="98"/>
      <c r="GQJ88" s="98"/>
      <c r="GQM88" s="98"/>
      <c r="GQP88" s="98"/>
      <c r="GQS88" s="98"/>
      <c r="GQV88" s="98"/>
      <c r="GQY88" s="98"/>
      <c r="GRB88" s="98"/>
      <c r="GRE88" s="98"/>
      <c r="GRH88" s="98"/>
      <c r="GRK88" s="98"/>
      <c r="GRN88" s="98"/>
      <c r="GRQ88" s="98"/>
      <c r="GRT88" s="98"/>
      <c r="GRW88" s="98"/>
      <c r="GRZ88" s="98"/>
      <c r="GSC88" s="98"/>
      <c r="GSF88" s="98"/>
      <c r="GSI88" s="98"/>
      <c r="GSL88" s="98"/>
      <c r="GSO88" s="98"/>
      <c r="GSR88" s="98"/>
      <c r="GSU88" s="98"/>
      <c r="GSX88" s="98"/>
      <c r="GTA88" s="98"/>
      <c r="GTD88" s="98"/>
      <c r="GTG88" s="98"/>
      <c r="GTJ88" s="98"/>
      <c r="GTM88" s="98"/>
      <c r="GTP88" s="98"/>
      <c r="GTS88" s="98"/>
      <c r="GTV88" s="98"/>
      <c r="GTY88" s="98"/>
      <c r="GUB88" s="98"/>
      <c r="GUE88" s="98"/>
      <c r="GUH88" s="98"/>
      <c r="GUK88" s="98"/>
      <c r="GUN88" s="98"/>
      <c r="GUQ88" s="98"/>
      <c r="GUT88" s="98"/>
      <c r="GUW88" s="98"/>
      <c r="GUZ88" s="98"/>
      <c r="GVC88" s="98"/>
      <c r="GVF88" s="98"/>
      <c r="GVI88" s="98"/>
      <c r="GVL88" s="98"/>
      <c r="GVO88" s="98"/>
      <c r="GVR88" s="98"/>
      <c r="GVU88" s="98"/>
      <c r="GVX88" s="98"/>
      <c r="GWA88" s="98"/>
      <c r="GWD88" s="98"/>
      <c r="GWG88" s="98"/>
      <c r="GWJ88" s="98"/>
      <c r="GWM88" s="98"/>
      <c r="GWP88" s="98"/>
      <c r="GWS88" s="98"/>
      <c r="GWV88" s="98"/>
      <c r="GWY88" s="98"/>
      <c r="GXB88" s="98"/>
      <c r="GXE88" s="98"/>
      <c r="GXH88" s="98"/>
      <c r="GXK88" s="98"/>
      <c r="GXN88" s="98"/>
      <c r="GXQ88" s="98"/>
      <c r="GXT88" s="98"/>
      <c r="GXW88" s="98"/>
      <c r="GXZ88" s="98"/>
      <c r="GYC88" s="98"/>
      <c r="GYF88" s="98"/>
      <c r="GYI88" s="98"/>
      <c r="GYL88" s="98"/>
      <c r="GYO88" s="98"/>
      <c r="GYR88" s="98"/>
      <c r="GYU88" s="98"/>
      <c r="GYX88" s="98"/>
      <c r="GZA88" s="98"/>
      <c r="GZD88" s="98"/>
      <c r="GZG88" s="98"/>
      <c r="GZJ88" s="98"/>
      <c r="GZM88" s="98"/>
      <c r="GZP88" s="98"/>
      <c r="GZS88" s="98"/>
      <c r="GZV88" s="98"/>
      <c r="GZY88" s="98"/>
      <c r="HAB88" s="98"/>
      <c r="HAE88" s="98"/>
      <c r="HAH88" s="98"/>
      <c r="HAK88" s="98"/>
      <c r="HAN88" s="98"/>
      <c r="HAQ88" s="98"/>
      <c r="HAT88" s="98"/>
      <c r="HAW88" s="98"/>
      <c r="HAZ88" s="98"/>
      <c r="HBC88" s="98"/>
      <c r="HBF88" s="98"/>
      <c r="HBI88" s="98"/>
      <c r="HBL88" s="98"/>
      <c r="HBO88" s="98"/>
      <c r="HBR88" s="98"/>
      <c r="HBU88" s="98"/>
      <c r="HBX88" s="98"/>
      <c r="HCA88" s="98"/>
      <c r="HCD88" s="98"/>
      <c r="HCG88" s="98"/>
      <c r="HCJ88" s="98"/>
      <c r="HCM88" s="98"/>
      <c r="HCP88" s="98"/>
      <c r="HCS88" s="98"/>
      <c r="HCV88" s="98"/>
      <c r="HCY88" s="98"/>
      <c r="HDB88" s="98"/>
      <c r="HDE88" s="98"/>
      <c r="HDH88" s="98"/>
      <c r="HDK88" s="98"/>
      <c r="HDN88" s="98"/>
      <c r="HDQ88" s="98"/>
      <c r="HDT88" s="98"/>
      <c r="HDW88" s="98"/>
      <c r="HDZ88" s="98"/>
      <c r="HEC88" s="98"/>
      <c r="HEF88" s="98"/>
      <c r="HEI88" s="98"/>
      <c r="HEL88" s="98"/>
      <c r="HEO88" s="98"/>
      <c r="HER88" s="98"/>
      <c r="HEU88" s="98"/>
      <c r="HEX88" s="98"/>
      <c r="HFA88" s="98"/>
      <c r="HFD88" s="98"/>
      <c r="HFG88" s="98"/>
      <c r="HFJ88" s="98"/>
      <c r="HFM88" s="98"/>
      <c r="HFP88" s="98"/>
      <c r="HFS88" s="98"/>
      <c r="HFV88" s="98"/>
      <c r="HFY88" s="98"/>
      <c r="HGB88" s="98"/>
      <c r="HGE88" s="98"/>
      <c r="HGH88" s="98"/>
      <c r="HGK88" s="98"/>
      <c r="HGN88" s="98"/>
      <c r="HGQ88" s="98"/>
      <c r="HGT88" s="98"/>
      <c r="HGW88" s="98"/>
      <c r="HGZ88" s="98"/>
      <c r="HHC88" s="98"/>
      <c r="HHF88" s="98"/>
      <c r="HHI88" s="98"/>
      <c r="HHL88" s="98"/>
      <c r="HHO88" s="98"/>
      <c r="HHR88" s="98"/>
      <c r="HHU88" s="98"/>
      <c r="HHX88" s="98"/>
      <c r="HIA88" s="98"/>
      <c r="HID88" s="98"/>
      <c r="HIG88" s="98"/>
      <c r="HIJ88" s="98"/>
      <c r="HIM88" s="98"/>
      <c r="HIP88" s="98"/>
      <c r="HIS88" s="98"/>
      <c r="HIV88" s="98"/>
      <c r="HIY88" s="98"/>
      <c r="HJB88" s="98"/>
      <c r="HJE88" s="98"/>
      <c r="HJH88" s="98"/>
      <c r="HJK88" s="98"/>
      <c r="HJN88" s="98"/>
      <c r="HJQ88" s="98"/>
      <c r="HJT88" s="98"/>
      <c r="HJW88" s="98"/>
      <c r="HJZ88" s="98"/>
      <c r="HKC88" s="98"/>
      <c r="HKF88" s="98"/>
      <c r="HKI88" s="98"/>
      <c r="HKL88" s="98"/>
      <c r="HKO88" s="98"/>
      <c r="HKR88" s="98"/>
      <c r="HKU88" s="98"/>
      <c r="HKX88" s="98"/>
      <c r="HLA88" s="98"/>
      <c r="HLD88" s="98"/>
      <c r="HLG88" s="98"/>
      <c r="HLJ88" s="98"/>
      <c r="HLM88" s="98"/>
      <c r="HLP88" s="98"/>
      <c r="HLS88" s="98"/>
      <c r="HLV88" s="98"/>
      <c r="HLY88" s="98"/>
      <c r="HMB88" s="98"/>
      <c r="HME88" s="98"/>
      <c r="HMH88" s="98"/>
      <c r="HMK88" s="98"/>
      <c r="HMN88" s="98"/>
      <c r="HMQ88" s="98"/>
      <c r="HMT88" s="98"/>
      <c r="HMW88" s="98"/>
      <c r="HMZ88" s="98"/>
      <c r="HNC88" s="98"/>
      <c r="HNF88" s="98"/>
      <c r="HNI88" s="98"/>
      <c r="HNL88" s="98"/>
      <c r="HNO88" s="98"/>
      <c r="HNR88" s="98"/>
      <c r="HNU88" s="98"/>
      <c r="HNX88" s="98"/>
      <c r="HOA88" s="98"/>
      <c r="HOD88" s="98"/>
      <c r="HOG88" s="98"/>
      <c r="HOJ88" s="98"/>
      <c r="HOM88" s="98"/>
      <c r="HOP88" s="98"/>
      <c r="HOS88" s="98"/>
      <c r="HOV88" s="98"/>
      <c r="HOY88" s="98"/>
      <c r="HPB88" s="98"/>
      <c r="HPE88" s="98"/>
      <c r="HPH88" s="98"/>
      <c r="HPK88" s="98"/>
      <c r="HPN88" s="98"/>
      <c r="HPQ88" s="98"/>
      <c r="HPT88" s="98"/>
      <c r="HPW88" s="98"/>
      <c r="HPZ88" s="98"/>
      <c r="HQC88" s="98"/>
      <c r="HQF88" s="98"/>
      <c r="HQI88" s="98"/>
      <c r="HQL88" s="98"/>
      <c r="HQO88" s="98"/>
      <c r="HQR88" s="98"/>
      <c r="HQU88" s="98"/>
      <c r="HQX88" s="98"/>
      <c r="HRA88" s="98"/>
      <c r="HRD88" s="98"/>
      <c r="HRG88" s="98"/>
      <c r="HRJ88" s="98"/>
      <c r="HRM88" s="98"/>
      <c r="HRP88" s="98"/>
      <c r="HRS88" s="98"/>
      <c r="HRV88" s="98"/>
      <c r="HRY88" s="98"/>
      <c r="HSB88" s="98"/>
      <c r="HSE88" s="98"/>
      <c r="HSH88" s="98"/>
      <c r="HSK88" s="98"/>
      <c r="HSN88" s="98"/>
      <c r="HSQ88" s="98"/>
      <c r="HST88" s="98"/>
      <c r="HSW88" s="98"/>
      <c r="HSZ88" s="98"/>
      <c r="HTC88" s="98"/>
      <c r="HTF88" s="98"/>
      <c r="HTI88" s="98"/>
      <c r="HTL88" s="98"/>
      <c r="HTO88" s="98"/>
      <c r="HTR88" s="98"/>
      <c r="HTU88" s="98"/>
      <c r="HTX88" s="98"/>
      <c r="HUA88" s="98"/>
      <c r="HUD88" s="98"/>
      <c r="HUG88" s="98"/>
      <c r="HUJ88" s="98"/>
      <c r="HUM88" s="98"/>
      <c r="HUP88" s="98"/>
      <c r="HUS88" s="98"/>
      <c r="HUV88" s="98"/>
      <c r="HUY88" s="98"/>
      <c r="HVB88" s="98"/>
      <c r="HVE88" s="98"/>
      <c r="HVH88" s="98"/>
      <c r="HVK88" s="98"/>
      <c r="HVN88" s="98"/>
      <c r="HVQ88" s="98"/>
      <c r="HVT88" s="98"/>
      <c r="HVW88" s="98"/>
      <c r="HVZ88" s="98"/>
      <c r="HWC88" s="98"/>
      <c r="HWF88" s="98"/>
      <c r="HWI88" s="98"/>
      <c r="HWL88" s="98"/>
      <c r="HWO88" s="98"/>
      <c r="HWR88" s="98"/>
      <c r="HWU88" s="98"/>
      <c r="HWX88" s="98"/>
      <c r="HXA88" s="98"/>
      <c r="HXD88" s="98"/>
      <c r="HXG88" s="98"/>
      <c r="HXJ88" s="98"/>
      <c r="HXM88" s="98"/>
      <c r="HXP88" s="98"/>
      <c r="HXS88" s="98"/>
      <c r="HXV88" s="98"/>
      <c r="HXY88" s="98"/>
      <c r="HYB88" s="98"/>
      <c r="HYE88" s="98"/>
      <c r="HYH88" s="98"/>
      <c r="HYK88" s="98"/>
      <c r="HYN88" s="98"/>
      <c r="HYQ88" s="98"/>
      <c r="HYT88" s="98"/>
      <c r="HYW88" s="98"/>
      <c r="HYZ88" s="98"/>
      <c r="HZC88" s="98"/>
      <c r="HZF88" s="98"/>
      <c r="HZI88" s="98"/>
      <c r="HZL88" s="98"/>
      <c r="HZO88" s="98"/>
      <c r="HZR88" s="98"/>
      <c r="HZU88" s="98"/>
      <c r="HZX88" s="98"/>
      <c r="IAA88" s="98"/>
      <c r="IAD88" s="98"/>
      <c r="IAG88" s="98"/>
      <c r="IAJ88" s="98"/>
      <c r="IAM88" s="98"/>
      <c r="IAP88" s="98"/>
      <c r="IAS88" s="98"/>
      <c r="IAV88" s="98"/>
      <c r="IAY88" s="98"/>
      <c r="IBB88" s="98"/>
      <c r="IBE88" s="98"/>
      <c r="IBH88" s="98"/>
      <c r="IBK88" s="98"/>
      <c r="IBN88" s="98"/>
      <c r="IBQ88" s="98"/>
      <c r="IBT88" s="98"/>
      <c r="IBW88" s="98"/>
      <c r="IBZ88" s="98"/>
      <c r="ICC88" s="98"/>
      <c r="ICF88" s="98"/>
      <c r="ICI88" s="98"/>
      <c r="ICL88" s="98"/>
      <c r="ICO88" s="98"/>
      <c r="ICR88" s="98"/>
      <c r="ICU88" s="98"/>
      <c r="ICX88" s="98"/>
      <c r="IDA88" s="98"/>
      <c r="IDD88" s="98"/>
      <c r="IDG88" s="98"/>
      <c r="IDJ88" s="98"/>
      <c r="IDM88" s="98"/>
      <c r="IDP88" s="98"/>
      <c r="IDS88" s="98"/>
      <c r="IDV88" s="98"/>
      <c r="IDY88" s="98"/>
      <c r="IEB88" s="98"/>
      <c r="IEE88" s="98"/>
      <c r="IEH88" s="98"/>
      <c r="IEK88" s="98"/>
      <c r="IEN88" s="98"/>
      <c r="IEQ88" s="98"/>
      <c r="IET88" s="98"/>
      <c r="IEW88" s="98"/>
      <c r="IEZ88" s="98"/>
      <c r="IFC88" s="98"/>
      <c r="IFF88" s="98"/>
      <c r="IFI88" s="98"/>
      <c r="IFL88" s="98"/>
      <c r="IFO88" s="98"/>
      <c r="IFR88" s="98"/>
      <c r="IFU88" s="98"/>
      <c r="IFX88" s="98"/>
      <c r="IGA88" s="98"/>
      <c r="IGD88" s="98"/>
      <c r="IGG88" s="98"/>
      <c r="IGJ88" s="98"/>
      <c r="IGM88" s="98"/>
      <c r="IGP88" s="98"/>
      <c r="IGS88" s="98"/>
      <c r="IGV88" s="98"/>
      <c r="IGY88" s="98"/>
      <c r="IHB88" s="98"/>
      <c r="IHE88" s="98"/>
      <c r="IHH88" s="98"/>
      <c r="IHK88" s="98"/>
      <c r="IHN88" s="98"/>
      <c r="IHQ88" s="98"/>
      <c r="IHT88" s="98"/>
      <c r="IHW88" s="98"/>
      <c r="IHZ88" s="98"/>
      <c r="IIC88" s="98"/>
      <c r="IIF88" s="98"/>
      <c r="III88" s="98"/>
      <c r="IIL88" s="98"/>
      <c r="IIO88" s="98"/>
      <c r="IIR88" s="98"/>
      <c r="IIU88" s="98"/>
      <c r="IIX88" s="98"/>
      <c r="IJA88" s="98"/>
      <c r="IJD88" s="98"/>
      <c r="IJG88" s="98"/>
      <c r="IJJ88" s="98"/>
      <c r="IJM88" s="98"/>
      <c r="IJP88" s="98"/>
      <c r="IJS88" s="98"/>
      <c r="IJV88" s="98"/>
      <c r="IJY88" s="98"/>
      <c r="IKB88" s="98"/>
      <c r="IKE88" s="98"/>
      <c r="IKH88" s="98"/>
      <c r="IKK88" s="98"/>
      <c r="IKN88" s="98"/>
      <c r="IKQ88" s="98"/>
      <c r="IKT88" s="98"/>
      <c r="IKW88" s="98"/>
      <c r="IKZ88" s="98"/>
      <c r="ILC88" s="98"/>
      <c r="ILF88" s="98"/>
      <c r="ILI88" s="98"/>
      <c r="ILL88" s="98"/>
      <c r="ILO88" s="98"/>
      <c r="ILR88" s="98"/>
      <c r="ILU88" s="98"/>
      <c r="ILX88" s="98"/>
      <c r="IMA88" s="98"/>
      <c r="IMD88" s="98"/>
      <c r="IMG88" s="98"/>
      <c r="IMJ88" s="98"/>
      <c r="IMM88" s="98"/>
      <c r="IMP88" s="98"/>
      <c r="IMS88" s="98"/>
      <c r="IMV88" s="98"/>
      <c r="IMY88" s="98"/>
      <c r="INB88" s="98"/>
      <c r="INE88" s="98"/>
      <c r="INH88" s="98"/>
      <c r="INK88" s="98"/>
      <c r="INN88" s="98"/>
      <c r="INQ88" s="98"/>
      <c r="INT88" s="98"/>
      <c r="INW88" s="98"/>
      <c r="INZ88" s="98"/>
      <c r="IOC88" s="98"/>
      <c r="IOF88" s="98"/>
      <c r="IOI88" s="98"/>
      <c r="IOL88" s="98"/>
      <c r="IOO88" s="98"/>
      <c r="IOR88" s="98"/>
      <c r="IOU88" s="98"/>
      <c r="IOX88" s="98"/>
      <c r="IPA88" s="98"/>
      <c r="IPD88" s="98"/>
      <c r="IPG88" s="98"/>
      <c r="IPJ88" s="98"/>
      <c r="IPM88" s="98"/>
      <c r="IPP88" s="98"/>
      <c r="IPS88" s="98"/>
      <c r="IPV88" s="98"/>
      <c r="IPY88" s="98"/>
      <c r="IQB88" s="98"/>
      <c r="IQE88" s="98"/>
      <c r="IQH88" s="98"/>
      <c r="IQK88" s="98"/>
      <c r="IQN88" s="98"/>
      <c r="IQQ88" s="98"/>
      <c r="IQT88" s="98"/>
      <c r="IQW88" s="98"/>
      <c r="IQZ88" s="98"/>
      <c r="IRC88" s="98"/>
      <c r="IRF88" s="98"/>
      <c r="IRI88" s="98"/>
      <c r="IRL88" s="98"/>
      <c r="IRO88" s="98"/>
      <c r="IRR88" s="98"/>
      <c r="IRU88" s="98"/>
      <c r="IRX88" s="98"/>
      <c r="ISA88" s="98"/>
      <c r="ISD88" s="98"/>
      <c r="ISG88" s="98"/>
      <c r="ISJ88" s="98"/>
      <c r="ISM88" s="98"/>
      <c r="ISP88" s="98"/>
      <c r="ISS88" s="98"/>
      <c r="ISV88" s="98"/>
      <c r="ISY88" s="98"/>
      <c r="ITB88" s="98"/>
      <c r="ITE88" s="98"/>
      <c r="ITH88" s="98"/>
      <c r="ITK88" s="98"/>
      <c r="ITN88" s="98"/>
      <c r="ITQ88" s="98"/>
      <c r="ITT88" s="98"/>
      <c r="ITW88" s="98"/>
      <c r="ITZ88" s="98"/>
      <c r="IUC88" s="98"/>
      <c r="IUF88" s="98"/>
      <c r="IUI88" s="98"/>
      <c r="IUL88" s="98"/>
      <c r="IUO88" s="98"/>
      <c r="IUR88" s="98"/>
      <c r="IUU88" s="98"/>
      <c r="IUX88" s="98"/>
      <c r="IVA88" s="98"/>
      <c r="IVD88" s="98"/>
      <c r="IVG88" s="98"/>
      <c r="IVJ88" s="98"/>
      <c r="IVM88" s="98"/>
      <c r="IVP88" s="98"/>
      <c r="IVS88" s="98"/>
      <c r="IVV88" s="98"/>
      <c r="IVY88" s="98"/>
      <c r="IWB88" s="98"/>
      <c r="IWE88" s="98"/>
      <c r="IWH88" s="98"/>
      <c r="IWK88" s="98"/>
      <c r="IWN88" s="98"/>
      <c r="IWQ88" s="98"/>
      <c r="IWT88" s="98"/>
      <c r="IWW88" s="98"/>
      <c r="IWZ88" s="98"/>
      <c r="IXC88" s="98"/>
      <c r="IXF88" s="98"/>
      <c r="IXI88" s="98"/>
      <c r="IXL88" s="98"/>
      <c r="IXO88" s="98"/>
      <c r="IXR88" s="98"/>
      <c r="IXU88" s="98"/>
      <c r="IXX88" s="98"/>
      <c r="IYA88" s="98"/>
      <c r="IYD88" s="98"/>
      <c r="IYG88" s="98"/>
      <c r="IYJ88" s="98"/>
      <c r="IYM88" s="98"/>
      <c r="IYP88" s="98"/>
      <c r="IYS88" s="98"/>
      <c r="IYV88" s="98"/>
      <c r="IYY88" s="98"/>
      <c r="IZB88" s="98"/>
      <c r="IZE88" s="98"/>
      <c r="IZH88" s="98"/>
      <c r="IZK88" s="98"/>
      <c r="IZN88" s="98"/>
      <c r="IZQ88" s="98"/>
      <c r="IZT88" s="98"/>
      <c r="IZW88" s="98"/>
      <c r="IZZ88" s="98"/>
      <c r="JAC88" s="98"/>
      <c r="JAF88" s="98"/>
      <c r="JAI88" s="98"/>
      <c r="JAL88" s="98"/>
      <c r="JAO88" s="98"/>
      <c r="JAR88" s="98"/>
      <c r="JAU88" s="98"/>
      <c r="JAX88" s="98"/>
      <c r="JBA88" s="98"/>
      <c r="JBD88" s="98"/>
      <c r="JBG88" s="98"/>
      <c r="JBJ88" s="98"/>
      <c r="JBM88" s="98"/>
      <c r="JBP88" s="98"/>
      <c r="JBS88" s="98"/>
      <c r="JBV88" s="98"/>
      <c r="JBY88" s="98"/>
      <c r="JCB88" s="98"/>
      <c r="JCE88" s="98"/>
      <c r="JCH88" s="98"/>
      <c r="JCK88" s="98"/>
      <c r="JCN88" s="98"/>
      <c r="JCQ88" s="98"/>
      <c r="JCT88" s="98"/>
      <c r="JCW88" s="98"/>
      <c r="JCZ88" s="98"/>
      <c r="JDC88" s="98"/>
      <c r="JDF88" s="98"/>
      <c r="JDI88" s="98"/>
      <c r="JDL88" s="98"/>
      <c r="JDO88" s="98"/>
      <c r="JDR88" s="98"/>
      <c r="JDU88" s="98"/>
      <c r="JDX88" s="98"/>
      <c r="JEA88" s="98"/>
      <c r="JED88" s="98"/>
      <c r="JEG88" s="98"/>
      <c r="JEJ88" s="98"/>
      <c r="JEM88" s="98"/>
      <c r="JEP88" s="98"/>
      <c r="JES88" s="98"/>
      <c r="JEV88" s="98"/>
      <c r="JEY88" s="98"/>
      <c r="JFB88" s="98"/>
      <c r="JFE88" s="98"/>
      <c r="JFH88" s="98"/>
      <c r="JFK88" s="98"/>
      <c r="JFN88" s="98"/>
      <c r="JFQ88" s="98"/>
      <c r="JFT88" s="98"/>
      <c r="JFW88" s="98"/>
      <c r="JFZ88" s="98"/>
      <c r="JGC88" s="98"/>
      <c r="JGF88" s="98"/>
      <c r="JGI88" s="98"/>
      <c r="JGL88" s="98"/>
      <c r="JGO88" s="98"/>
      <c r="JGR88" s="98"/>
      <c r="JGU88" s="98"/>
      <c r="JGX88" s="98"/>
      <c r="JHA88" s="98"/>
      <c r="JHD88" s="98"/>
      <c r="JHG88" s="98"/>
      <c r="JHJ88" s="98"/>
      <c r="JHM88" s="98"/>
      <c r="JHP88" s="98"/>
      <c r="JHS88" s="98"/>
      <c r="JHV88" s="98"/>
      <c r="JHY88" s="98"/>
      <c r="JIB88" s="98"/>
      <c r="JIE88" s="98"/>
      <c r="JIH88" s="98"/>
      <c r="JIK88" s="98"/>
      <c r="JIN88" s="98"/>
      <c r="JIQ88" s="98"/>
      <c r="JIT88" s="98"/>
      <c r="JIW88" s="98"/>
      <c r="JIZ88" s="98"/>
      <c r="JJC88" s="98"/>
      <c r="JJF88" s="98"/>
      <c r="JJI88" s="98"/>
      <c r="JJL88" s="98"/>
      <c r="JJO88" s="98"/>
      <c r="JJR88" s="98"/>
      <c r="JJU88" s="98"/>
      <c r="JJX88" s="98"/>
      <c r="JKA88" s="98"/>
      <c r="JKD88" s="98"/>
      <c r="JKG88" s="98"/>
      <c r="JKJ88" s="98"/>
      <c r="JKM88" s="98"/>
      <c r="JKP88" s="98"/>
      <c r="JKS88" s="98"/>
      <c r="JKV88" s="98"/>
      <c r="JKY88" s="98"/>
      <c r="JLB88" s="98"/>
      <c r="JLE88" s="98"/>
      <c r="JLH88" s="98"/>
      <c r="JLK88" s="98"/>
      <c r="JLN88" s="98"/>
      <c r="JLQ88" s="98"/>
      <c r="JLT88" s="98"/>
      <c r="JLW88" s="98"/>
      <c r="JLZ88" s="98"/>
      <c r="JMC88" s="98"/>
      <c r="JMF88" s="98"/>
      <c r="JMI88" s="98"/>
      <c r="JML88" s="98"/>
      <c r="JMO88" s="98"/>
      <c r="JMR88" s="98"/>
      <c r="JMU88" s="98"/>
      <c r="JMX88" s="98"/>
      <c r="JNA88" s="98"/>
      <c r="JND88" s="98"/>
      <c r="JNG88" s="98"/>
      <c r="JNJ88" s="98"/>
      <c r="JNM88" s="98"/>
      <c r="JNP88" s="98"/>
      <c r="JNS88" s="98"/>
      <c r="JNV88" s="98"/>
      <c r="JNY88" s="98"/>
      <c r="JOB88" s="98"/>
      <c r="JOE88" s="98"/>
      <c r="JOH88" s="98"/>
      <c r="JOK88" s="98"/>
      <c r="JON88" s="98"/>
      <c r="JOQ88" s="98"/>
      <c r="JOT88" s="98"/>
      <c r="JOW88" s="98"/>
      <c r="JOZ88" s="98"/>
      <c r="JPC88" s="98"/>
      <c r="JPF88" s="98"/>
      <c r="JPI88" s="98"/>
      <c r="JPL88" s="98"/>
      <c r="JPO88" s="98"/>
      <c r="JPR88" s="98"/>
      <c r="JPU88" s="98"/>
      <c r="JPX88" s="98"/>
      <c r="JQA88" s="98"/>
      <c r="JQD88" s="98"/>
      <c r="JQG88" s="98"/>
      <c r="JQJ88" s="98"/>
      <c r="JQM88" s="98"/>
      <c r="JQP88" s="98"/>
      <c r="JQS88" s="98"/>
      <c r="JQV88" s="98"/>
      <c r="JQY88" s="98"/>
      <c r="JRB88" s="98"/>
      <c r="JRE88" s="98"/>
      <c r="JRH88" s="98"/>
      <c r="JRK88" s="98"/>
      <c r="JRN88" s="98"/>
      <c r="JRQ88" s="98"/>
      <c r="JRT88" s="98"/>
      <c r="JRW88" s="98"/>
      <c r="JRZ88" s="98"/>
      <c r="JSC88" s="98"/>
      <c r="JSF88" s="98"/>
      <c r="JSI88" s="98"/>
      <c r="JSL88" s="98"/>
      <c r="JSO88" s="98"/>
      <c r="JSR88" s="98"/>
      <c r="JSU88" s="98"/>
      <c r="JSX88" s="98"/>
      <c r="JTA88" s="98"/>
      <c r="JTD88" s="98"/>
      <c r="JTG88" s="98"/>
      <c r="JTJ88" s="98"/>
      <c r="JTM88" s="98"/>
      <c r="JTP88" s="98"/>
      <c r="JTS88" s="98"/>
      <c r="JTV88" s="98"/>
      <c r="JTY88" s="98"/>
      <c r="JUB88" s="98"/>
      <c r="JUE88" s="98"/>
      <c r="JUH88" s="98"/>
      <c r="JUK88" s="98"/>
      <c r="JUN88" s="98"/>
      <c r="JUQ88" s="98"/>
      <c r="JUT88" s="98"/>
      <c r="JUW88" s="98"/>
      <c r="JUZ88" s="98"/>
      <c r="JVC88" s="98"/>
      <c r="JVF88" s="98"/>
      <c r="JVI88" s="98"/>
      <c r="JVL88" s="98"/>
      <c r="JVO88" s="98"/>
      <c r="JVR88" s="98"/>
      <c r="JVU88" s="98"/>
      <c r="JVX88" s="98"/>
      <c r="JWA88" s="98"/>
      <c r="JWD88" s="98"/>
      <c r="JWG88" s="98"/>
      <c r="JWJ88" s="98"/>
      <c r="JWM88" s="98"/>
      <c r="JWP88" s="98"/>
      <c r="JWS88" s="98"/>
      <c r="JWV88" s="98"/>
      <c r="JWY88" s="98"/>
      <c r="JXB88" s="98"/>
      <c r="JXE88" s="98"/>
      <c r="JXH88" s="98"/>
      <c r="JXK88" s="98"/>
      <c r="JXN88" s="98"/>
      <c r="JXQ88" s="98"/>
      <c r="JXT88" s="98"/>
      <c r="JXW88" s="98"/>
      <c r="JXZ88" s="98"/>
      <c r="JYC88" s="98"/>
      <c r="JYF88" s="98"/>
      <c r="JYI88" s="98"/>
      <c r="JYL88" s="98"/>
      <c r="JYO88" s="98"/>
      <c r="JYR88" s="98"/>
      <c r="JYU88" s="98"/>
      <c r="JYX88" s="98"/>
      <c r="JZA88" s="98"/>
      <c r="JZD88" s="98"/>
      <c r="JZG88" s="98"/>
      <c r="JZJ88" s="98"/>
      <c r="JZM88" s="98"/>
      <c r="JZP88" s="98"/>
      <c r="JZS88" s="98"/>
      <c r="JZV88" s="98"/>
      <c r="JZY88" s="98"/>
      <c r="KAB88" s="98"/>
      <c r="KAE88" s="98"/>
      <c r="KAH88" s="98"/>
      <c r="KAK88" s="98"/>
      <c r="KAN88" s="98"/>
      <c r="KAQ88" s="98"/>
      <c r="KAT88" s="98"/>
      <c r="KAW88" s="98"/>
      <c r="KAZ88" s="98"/>
      <c r="KBC88" s="98"/>
      <c r="KBF88" s="98"/>
      <c r="KBI88" s="98"/>
      <c r="KBL88" s="98"/>
      <c r="KBO88" s="98"/>
      <c r="KBR88" s="98"/>
      <c r="KBU88" s="98"/>
      <c r="KBX88" s="98"/>
      <c r="KCA88" s="98"/>
      <c r="KCD88" s="98"/>
      <c r="KCG88" s="98"/>
      <c r="KCJ88" s="98"/>
      <c r="KCM88" s="98"/>
      <c r="KCP88" s="98"/>
      <c r="KCS88" s="98"/>
      <c r="KCV88" s="98"/>
      <c r="KCY88" s="98"/>
      <c r="KDB88" s="98"/>
      <c r="KDE88" s="98"/>
      <c r="KDH88" s="98"/>
      <c r="KDK88" s="98"/>
      <c r="KDN88" s="98"/>
      <c r="KDQ88" s="98"/>
      <c r="KDT88" s="98"/>
      <c r="KDW88" s="98"/>
      <c r="KDZ88" s="98"/>
      <c r="KEC88" s="98"/>
      <c r="KEF88" s="98"/>
      <c r="KEI88" s="98"/>
      <c r="KEL88" s="98"/>
      <c r="KEO88" s="98"/>
      <c r="KER88" s="98"/>
      <c r="KEU88" s="98"/>
      <c r="KEX88" s="98"/>
      <c r="KFA88" s="98"/>
      <c r="KFD88" s="98"/>
      <c r="KFG88" s="98"/>
      <c r="KFJ88" s="98"/>
      <c r="KFM88" s="98"/>
      <c r="KFP88" s="98"/>
      <c r="KFS88" s="98"/>
      <c r="KFV88" s="98"/>
      <c r="KFY88" s="98"/>
      <c r="KGB88" s="98"/>
      <c r="KGE88" s="98"/>
      <c r="KGH88" s="98"/>
      <c r="KGK88" s="98"/>
      <c r="KGN88" s="98"/>
      <c r="KGQ88" s="98"/>
      <c r="KGT88" s="98"/>
      <c r="KGW88" s="98"/>
      <c r="KGZ88" s="98"/>
      <c r="KHC88" s="98"/>
      <c r="KHF88" s="98"/>
      <c r="KHI88" s="98"/>
      <c r="KHL88" s="98"/>
      <c r="KHO88" s="98"/>
      <c r="KHR88" s="98"/>
      <c r="KHU88" s="98"/>
      <c r="KHX88" s="98"/>
      <c r="KIA88" s="98"/>
      <c r="KID88" s="98"/>
      <c r="KIG88" s="98"/>
      <c r="KIJ88" s="98"/>
      <c r="KIM88" s="98"/>
      <c r="KIP88" s="98"/>
      <c r="KIS88" s="98"/>
      <c r="KIV88" s="98"/>
      <c r="KIY88" s="98"/>
      <c r="KJB88" s="98"/>
      <c r="KJE88" s="98"/>
      <c r="KJH88" s="98"/>
      <c r="KJK88" s="98"/>
      <c r="KJN88" s="98"/>
      <c r="KJQ88" s="98"/>
      <c r="KJT88" s="98"/>
      <c r="KJW88" s="98"/>
      <c r="KJZ88" s="98"/>
      <c r="KKC88" s="98"/>
      <c r="KKF88" s="98"/>
      <c r="KKI88" s="98"/>
      <c r="KKL88" s="98"/>
      <c r="KKO88" s="98"/>
      <c r="KKR88" s="98"/>
      <c r="KKU88" s="98"/>
      <c r="KKX88" s="98"/>
      <c r="KLA88" s="98"/>
      <c r="KLD88" s="98"/>
      <c r="KLG88" s="98"/>
      <c r="KLJ88" s="98"/>
      <c r="KLM88" s="98"/>
      <c r="KLP88" s="98"/>
      <c r="KLS88" s="98"/>
      <c r="KLV88" s="98"/>
      <c r="KLY88" s="98"/>
      <c r="KMB88" s="98"/>
      <c r="KME88" s="98"/>
      <c r="KMH88" s="98"/>
      <c r="KMK88" s="98"/>
      <c r="KMN88" s="98"/>
      <c r="KMQ88" s="98"/>
      <c r="KMT88" s="98"/>
      <c r="KMW88" s="98"/>
      <c r="KMZ88" s="98"/>
      <c r="KNC88" s="98"/>
      <c r="KNF88" s="98"/>
      <c r="KNI88" s="98"/>
      <c r="KNL88" s="98"/>
      <c r="KNO88" s="98"/>
      <c r="KNR88" s="98"/>
      <c r="KNU88" s="98"/>
      <c r="KNX88" s="98"/>
      <c r="KOA88" s="98"/>
      <c r="KOD88" s="98"/>
      <c r="KOG88" s="98"/>
      <c r="KOJ88" s="98"/>
      <c r="KOM88" s="98"/>
      <c r="KOP88" s="98"/>
      <c r="KOS88" s="98"/>
      <c r="KOV88" s="98"/>
      <c r="KOY88" s="98"/>
      <c r="KPB88" s="98"/>
      <c r="KPE88" s="98"/>
      <c r="KPH88" s="98"/>
      <c r="KPK88" s="98"/>
      <c r="KPN88" s="98"/>
      <c r="KPQ88" s="98"/>
      <c r="KPT88" s="98"/>
      <c r="KPW88" s="98"/>
      <c r="KPZ88" s="98"/>
      <c r="KQC88" s="98"/>
      <c r="KQF88" s="98"/>
      <c r="KQI88" s="98"/>
      <c r="KQL88" s="98"/>
      <c r="KQO88" s="98"/>
      <c r="KQR88" s="98"/>
      <c r="KQU88" s="98"/>
      <c r="KQX88" s="98"/>
      <c r="KRA88" s="98"/>
      <c r="KRD88" s="98"/>
      <c r="KRG88" s="98"/>
      <c r="KRJ88" s="98"/>
      <c r="KRM88" s="98"/>
      <c r="KRP88" s="98"/>
      <c r="KRS88" s="98"/>
      <c r="KRV88" s="98"/>
      <c r="KRY88" s="98"/>
      <c r="KSB88" s="98"/>
      <c r="KSE88" s="98"/>
      <c r="KSH88" s="98"/>
      <c r="KSK88" s="98"/>
      <c r="KSN88" s="98"/>
      <c r="KSQ88" s="98"/>
      <c r="KST88" s="98"/>
      <c r="KSW88" s="98"/>
      <c r="KSZ88" s="98"/>
      <c r="KTC88" s="98"/>
      <c r="KTF88" s="98"/>
      <c r="KTI88" s="98"/>
      <c r="KTL88" s="98"/>
      <c r="KTO88" s="98"/>
      <c r="KTR88" s="98"/>
      <c r="KTU88" s="98"/>
      <c r="KTX88" s="98"/>
      <c r="KUA88" s="98"/>
      <c r="KUD88" s="98"/>
      <c r="KUG88" s="98"/>
      <c r="KUJ88" s="98"/>
      <c r="KUM88" s="98"/>
      <c r="KUP88" s="98"/>
      <c r="KUS88" s="98"/>
      <c r="KUV88" s="98"/>
      <c r="KUY88" s="98"/>
      <c r="KVB88" s="98"/>
      <c r="KVE88" s="98"/>
      <c r="KVH88" s="98"/>
      <c r="KVK88" s="98"/>
      <c r="KVN88" s="98"/>
      <c r="KVQ88" s="98"/>
      <c r="KVT88" s="98"/>
      <c r="KVW88" s="98"/>
      <c r="KVZ88" s="98"/>
      <c r="KWC88" s="98"/>
      <c r="KWF88" s="98"/>
      <c r="KWI88" s="98"/>
      <c r="KWL88" s="98"/>
      <c r="KWO88" s="98"/>
      <c r="KWR88" s="98"/>
      <c r="KWU88" s="98"/>
      <c r="KWX88" s="98"/>
      <c r="KXA88" s="98"/>
      <c r="KXD88" s="98"/>
      <c r="KXG88" s="98"/>
      <c r="KXJ88" s="98"/>
      <c r="KXM88" s="98"/>
      <c r="KXP88" s="98"/>
      <c r="KXS88" s="98"/>
      <c r="KXV88" s="98"/>
      <c r="KXY88" s="98"/>
      <c r="KYB88" s="98"/>
      <c r="KYE88" s="98"/>
      <c r="KYH88" s="98"/>
      <c r="KYK88" s="98"/>
      <c r="KYN88" s="98"/>
      <c r="KYQ88" s="98"/>
      <c r="KYT88" s="98"/>
      <c r="KYW88" s="98"/>
      <c r="KYZ88" s="98"/>
      <c r="KZC88" s="98"/>
      <c r="KZF88" s="98"/>
      <c r="KZI88" s="98"/>
      <c r="KZL88" s="98"/>
      <c r="KZO88" s="98"/>
      <c r="KZR88" s="98"/>
      <c r="KZU88" s="98"/>
      <c r="KZX88" s="98"/>
      <c r="LAA88" s="98"/>
      <c r="LAD88" s="98"/>
      <c r="LAG88" s="98"/>
      <c r="LAJ88" s="98"/>
      <c r="LAM88" s="98"/>
      <c r="LAP88" s="98"/>
      <c r="LAS88" s="98"/>
      <c r="LAV88" s="98"/>
      <c r="LAY88" s="98"/>
      <c r="LBB88" s="98"/>
      <c r="LBE88" s="98"/>
      <c r="LBH88" s="98"/>
      <c r="LBK88" s="98"/>
      <c r="LBN88" s="98"/>
      <c r="LBQ88" s="98"/>
      <c r="LBT88" s="98"/>
      <c r="LBW88" s="98"/>
      <c r="LBZ88" s="98"/>
      <c r="LCC88" s="98"/>
      <c r="LCF88" s="98"/>
      <c r="LCI88" s="98"/>
      <c r="LCL88" s="98"/>
      <c r="LCO88" s="98"/>
      <c r="LCR88" s="98"/>
      <c r="LCU88" s="98"/>
      <c r="LCX88" s="98"/>
      <c r="LDA88" s="98"/>
      <c r="LDD88" s="98"/>
      <c r="LDG88" s="98"/>
      <c r="LDJ88" s="98"/>
      <c r="LDM88" s="98"/>
      <c r="LDP88" s="98"/>
      <c r="LDS88" s="98"/>
      <c r="LDV88" s="98"/>
      <c r="LDY88" s="98"/>
      <c r="LEB88" s="98"/>
      <c r="LEE88" s="98"/>
      <c r="LEH88" s="98"/>
      <c r="LEK88" s="98"/>
      <c r="LEN88" s="98"/>
      <c r="LEQ88" s="98"/>
      <c r="LET88" s="98"/>
      <c r="LEW88" s="98"/>
      <c r="LEZ88" s="98"/>
      <c r="LFC88" s="98"/>
      <c r="LFF88" s="98"/>
      <c r="LFI88" s="98"/>
      <c r="LFL88" s="98"/>
      <c r="LFO88" s="98"/>
      <c r="LFR88" s="98"/>
      <c r="LFU88" s="98"/>
      <c r="LFX88" s="98"/>
      <c r="LGA88" s="98"/>
      <c r="LGD88" s="98"/>
      <c r="LGG88" s="98"/>
      <c r="LGJ88" s="98"/>
      <c r="LGM88" s="98"/>
      <c r="LGP88" s="98"/>
      <c r="LGS88" s="98"/>
      <c r="LGV88" s="98"/>
      <c r="LGY88" s="98"/>
      <c r="LHB88" s="98"/>
      <c r="LHE88" s="98"/>
      <c r="LHH88" s="98"/>
      <c r="LHK88" s="98"/>
      <c r="LHN88" s="98"/>
      <c r="LHQ88" s="98"/>
      <c r="LHT88" s="98"/>
      <c r="LHW88" s="98"/>
      <c r="LHZ88" s="98"/>
      <c r="LIC88" s="98"/>
      <c r="LIF88" s="98"/>
      <c r="LII88" s="98"/>
      <c r="LIL88" s="98"/>
      <c r="LIO88" s="98"/>
      <c r="LIR88" s="98"/>
      <c r="LIU88" s="98"/>
      <c r="LIX88" s="98"/>
      <c r="LJA88" s="98"/>
      <c r="LJD88" s="98"/>
      <c r="LJG88" s="98"/>
      <c r="LJJ88" s="98"/>
      <c r="LJM88" s="98"/>
      <c r="LJP88" s="98"/>
      <c r="LJS88" s="98"/>
      <c r="LJV88" s="98"/>
      <c r="LJY88" s="98"/>
      <c r="LKB88" s="98"/>
      <c r="LKE88" s="98"/>
      <c r="LKH88" s="98"/>
      <c r="LKK88" s="98"/>
      <c r="LKN88" s="98"/>
      <c r="LKQ88" s="98"/>
      <c r="LKT88" s="98"/>
      <c r="LKW88" s="98"/>
      <c r="LKZ88" s="98"/>
      <c r="LLC88" s="98"/>
      <c r="LLF88" s="98"/>
      <c r="LLI88" s="98"/>
      <c r="LLL88" s="98"/>
      <c r="LLO88" s="98"/>
      <c r="LLR88" s="98"/>
      <c r="LLU88" s="98"/>
      <c r="LLX88" s="98"/>
      <c r="LMA88" s="98"/>
      <c r="LMD88" s="98"/>
      <c r="LMG88" s="98"/>
      <c r="LMJ88" s="98"/>
      <c r="LMM88" s="98"/>
      <c r="LMP88" s="98"/>
      <c r="LMS88" s="98"/>
      <c r="LMV88" s="98"/>
      <c r="LMY88" s="98"/>
      <c r="LNB88" s="98"/>
      <c r="LNE88" s="98"/>
      <c r="LNH88" s="98"/>
      <c r="LNK88" s="98"/>
      <c r="LNN88" s="98"/>
      <c r="LNQ88" s="98"/>
      <c r="LNT88" s="98"/>
      <c r="LNW88" s="98"/>
      <c r="LNZ88" s="98"/>
      <c r="LOC88" s="98"/>
      <c r="LOF88" s="98"/>
      <c r="LOI88" s="98"/>
      <c r="LOL88" s="98"/>
      <c r="LOO88" s="98"/>
      <c r="LOR88" s="98"/>
      <c r="LOU88" s="98"/>
      <c r="LOX88" s="98"/>
      <c r="LPA88" s="98"/>
      <c r="LPD88" s="98"/>
      <c r="LPG88" s="98"/>
      <c r="LPJ88" s="98"/>
      <c r="LPM88" s="98"/>
      <c r="LPP88" s="98"/>
      <c r="LPS88" s="98"/>
      <c r="LPV88" s="98"/>
      <c r="LPY88" s="98"/>
      <c r="LQB88" s="98"/>
      <c r="LQE88" s="98"/>
      <c r="LQH88" s="98"/>
      <c r="LQK88" s="98"/>
      <c r="LQN88" s="98"/>
      <c r="LQQ88" s="98"/>
      <c r="LQT88" s="98"/>
      <c r="LQW88" s="98"/>
      <c r="LQZ88" s="98"/>
      <c r="LRC88" s="98"/>
      <c r="LRF88" s="98"/>
      <c r="LRI88" s="98"/>
      <c r="LRL88" s="98"/>
      <c r="LRO88" s="98"/>
      <c r="LRR88" s="98"/>
      <c r="LRU88" s="98"/>
      <c r="LRX88" s="98"/>
      <c r="LSA88" s="98"/>
      <c r="LSD88" s="98"/>
      <c r="LSG88" s="98"/>
      <c r="LSJ88" s="98"/>
      <c r="LSM88" s="98"/>
      <c r="LSP88" s="98"/>
      <c r="LSS88" s="98"/>
      <c r="LSV88" s="98"/>
      <c r="LSY88" s="98"/>
      <c r="LTB88" s="98"/>
      <c r="LTE88" s="98"/>
      <c r="LTH88" s="98"/>
      <c r="LTK88" s="98"/>
      <c r="LTN88" s="98"/>
      <c r="LTQ88" s="98"/>
      <c r="LTT88" s="98"/>
      <c r="LTW88" s="98"/>
      <c r="LTZ88" s="98"/>
      <c r="LUC88" s="98"/>
      <c r="LUF88" s="98"/>
      <c r="LUI88" s="98"/>
      <c r="LUL88" s="98"/>
      <c r="LUO88" s="98"/>
      <c r="LUR88" s="98"/>
      <c r="LUU88" s="98"/>
      <c r="LUX88" s="98"/>
      <c r="LVA88" s="98"/>
      <c r="LVD88" s="98"/>
      <c r="LVG88" s="98"/>
      <c r="LVJ88" s="98"/>
      <c r="LVM88" s="98"/>
      <c r="LVP88" s="98"/>
      <c r="LVS88" s="98"/>
      <c r="LVV88" s="98"/>
      <c r="LVY88" s="98"/>
      <c r="LWB88" s="98"/>
      <c r="LWE88" s="98"/>
      <c r="LWH88" s="98"/>
      <c r="LWK88" s="98"/>
      <c r="LWN88" s="98"/>
      <c r="LWQ88" s="98"/>
      <c r="LWT88" s="98"/>
      <c r="LWW88" s="98"/>
      <c r="LWZ88" s="98"/>
      <c r="LXC88" s="98"/>
      <c r="LXF88" s="98"/>
      <c r="LXI88" s="98"/>
      <c r="LXL88" s="98"/>
      <c r="LXO88" s="98"/>
      <c r="LXR88" s="98"/>
      <c r="LXU88" s="98"/>
      <c r="LXX88" s="98"/>
      <c r="LYA88" s="98"/>
      <c r="LYD88" s="98"/>
      <c r="LYG88" s="98"/>
      <c r="LYJ88" s="98"/>
      <c r="LYM88" s="98"/>
      <c r="LYP88" s="98"/>
      <c r="LYS88" s="98"/>
      <c r="LYV88" s="98"/>
      <c r="LYY88" s="98"/>
      <c r="LZB88" s="98"/>
      <c r="LZE88" s="98"/>
      <c r="LZH88" s="98"/>
      <c r="LZK88" s="98"/>
      <c r="LZN88" s="98"/>
      <c r="LZQ88" s="98"/>
      <c r="LZT88" s="98"/>
      <c r="LZW88" s="98"/>
      <c r="LZZ88" s="98"/>
      <c r="MAC88" s="98"/>
      <c r="MAF88" s="98"/>
      <c r="MAI88" s="98"/>
      <c r="MAL88" s="98"/>
      <c r="MAO88" s="98"/>
      <c r="MAR88" s="98"/>
      <c r="MAU88" s="98"/>
      <c r="MAX88" s="98"/>
      <c r="MBA88" s="98"/>
      <c r="MBD88" s="98"/>
      <c r="MBG88" s="98"/>
      <c r="MBJ88" s="98"/>
      <c r="MBM88" s="98"/>
      <c r="MBP88" s="98"/>
      <c r="MBS88" s="98"/>
      <c r="MBV88" s="98"/>
      <c r="MBY88" s="98"/>
      <c r="MCB88" s="98"/>
      <c r="MCE88" s="98"/>
      <c r="MCH88" s="98"/>
      <c r="MCK88" s="98"/>
      <c r="MCN88" s="98"/>
      <c r="MCQ88" s="98"/>
      <c r="MCT88" s="98"/>
      <c r="MCW88" s="98"/>
      <c r="MCZ88" s="98"/>
      <c r="MDC88" s="98"/>
      <c r="MDF88" s="98"/>
      <c r="MDI88" s="98"/>
      <c r="MDL88" s="98"/>
      <c r="MDO88" s="98"/>
      <c r="MDR88" s="98"/>
      <c r="MDU88" s="98"/>
      <c r="MDX88" s="98"/>
      <c r="MEA88" s="98"/>
      <c r="MED88" s="98"/>
      <c r="MEG88" s="98"/>
      <c r="MEJ88" s="98"/>
      <c r="MEM88" s="98"/>
      <c r="MEP88" s="98"/>
      <c r="MES88" s="98"/>
      <c r="MEV88" s="98"/>
      <c r="MEY88" s="98"/>
      <c r="MFB88" s="98"/>
      <c r="MFE88" s="98"/>
      <c r="MFH88" s="98"/>
      <c r="MFK88" s="98"/>
      <c r="MFN88" s="98"/>
      <c r="MFQ88" s="98"/>
      <c r="MFT88" s="98"/>
      <c r="MFW88" s="98"/>
      <c r="MFZ88" s="98"/>
      <c r="MGC88" s="98"/>
      <c r="MGF88" s="98"/>
      <c r="MGI88" s="98"/>
      <c r="MGL88" s="98"/>
      <c r="MGO88" s="98"/>
      <c r="MGR88" s="98"/>
      <c r="MGU88" s="98"/>
      <c r="MGX88" s="98"/>
      <c r="MHA88" s="98"/>
      <c r="MHD88" s="98"/>
      <c r="MHG88" s="98"/>
      <c r="MHJ88" s="98"/>
      <c r="MHM88" s="98"/>
      <c r="MHP88" s="98"/>
      <c r="MHS88" s="98"/>
      <c r="MHV88" s="98"/>
      <c r="MHY88" s="98"/>
      <c r="MIB88" s="98"/>
      <c r="MIE88" s="98"/>
      <c r="MIH88" s="98"/>
      <c r="MIK88" s="98"/>
      <c r="MIN88" s="98"/>
      <c r="MIQ88" s="98"/>
      <c r="MIT88" s="98"/>
      <c r="MIW88" s="98"/>
      <c r="MIZ88" s="98"/>
      <c r="MJC88" s="98"/>
      <c r="MJF88" s="98"/>
      <c r="MJI88" s="98"/>
      <c r="MJL88" s="98"/>
      <c r="MJO88" s="98"/>
      <c r="MJR88" s="98"/>
      <c r="MJU88" s="98"/>
      <c r="MJX88" s="98"/>
      <c r="MKA88" s="98"/>
      <c r="MKD88" s="98"/>
      <c r="MKG88" s="98"/>
      <c r="MKJ88" s="98"/>
      <c r="MKM88" s="98"/>
      <c r="MKP88" s="98"/>
      <c r="MKS88" s="98"/>
      <c r="MKV88" s="98"/>
      <c r="MKY88" s="98"/>
      <c r="MLB88" s="98"/>
      <c r="MLE88" s="98"/>
      <c r="MLH88" s="98"/>
      <c r="MLK88" s="98"/>
      <c r="MLN88" s="98"/>
      <c r="MLQ88" s="98"/>
      <c r="MLT88" s="98"/>
      <c r="MLW88" s="98"/>
      <c r="MLZ88" s="98"/>
      <c r="MMC88" s="98"/>
      <c r="MMF88" s="98"/>
      <c r="MMI88" s="98"/>
      <c r="MML88" s="98"/>
      <c r="MMO88" s="98"/>
      <c r="MMR88" s="98"/>
      <c r="MMU88" s="98"/>
      <c r="MMX88" s="98"/>
      <c r="MNA88" s="98"/>
      <c r="MND88" s="98"/>
      <c r="MNG88" s="98"/>
      <c r="MNJ88" s="98"/>
      <c r="MNM88" s="98"/>
      <c r="MNP88" s="98"/>
      <c r="MNS88" s="98"/>
      <c r="MNV88" s="98"/>
      <c r="MNY88" s="98"/>
      <c r="MOB88" s="98"/>
      <c r="MOE88" s="98"/>
      <c r="MOH88" s="98"/>
      <c r="MOK88" s="98"/>
      <c r="MON88" s="98"/>
      <c r="MOQ88" s="98"/>
      <c r="MOT88" s="98"/>
      <c r="MOW88" s="98"/>
      <c r="MOZ88" s="98"/>
      <c r="MPC88" s="98"/>
      <c r="MPF88" s="98"/>
      <c r="MPI88" s="98"/>
      <c r="MPL88" s="98"/>
      <c r="MPO88" s="98"/>
      <c r="MPR88" s="98"/>
      <c r="MPU88" s="98"/>
      <c r="MPX88" s="98"/>
      <c r="MQA88" s="98"/>
      <c r="MQD88" s="98"/>
      <c r="MQG88" s="98"/>
      <c r="MQJ88" s="98"/>
      <c r="MQM88" s="98"/>
      <c r="MQP88" s="98"/>
      <c r="MQS88" s="98"/>
      <c r="MQV88" s="98"/>
      <c r="MQY88" s="98"/>
      <c r="MRB88" s="98"/>
      <c r="MRE88" s="98"/>
      <c r="MRH88" s="98"/>
      <c r="MRK88" s="98"/>
      <c r="MRN88" s="98"/>
      <c r="MRQ88" s="98"/>
      <c r="MRT88" s="98"/>
      <c r="MRW88" s="98"/>
      <c r="MRZ88" s="98"/>
      <c r="MSC88" s="98"/>
      <c r="MSF88" s="98"/>
      <c r="MSI88" s="98"/>
      <c r="MSL88" s="98"/>
      <c r="MSO88" s="98"/>
      <c r="MSR88" s="98"/>
      <c r="MSU88" s="98"/>
      <c r="MSX88" s="98"/>
      <c r="MTA88" s="98"/>
      <c r="MTD88" s="98"/>
      <c r="MTG88" s="98"/>
      <c r="MTJ88" s="98"/>
      <c r="MTM88" s="98"/>
      <c r="MTP88" s="98"/>
      <c r="MTS88" s="98"/>
      <c r="MTV88" s="98"/>
      <c r="MTY88" s="98"/>
      <c r="MUB88" s="98"/>
      <c r="MUE88" s="98"/>
      <c r="MUH88" s="98"/>
      <c r="MUK88" s="98"/>
      <c r="MUN88" s="98"/>
      <c r="MUQ88" s="98"/>
      <c r="MUT88" s="98"/>
      <c r="MUW88" s="98"/>
      <c r="MUZ88" s="98"/>
      <c r="MVC88" s="98"/>
      <c r="MVF88" s="98"/>
      <c r="MVI88" s="98"/>
      <c r="MVL88" s="98"/>
      <c r="MVO88" s="98"/>
      <c r="MVR88" s="98"/>
      <c r="MVU88" s="98"/>
      <c r="MVX88" s="98"/>
      <c r="MWA88" s="98"/>
      <c r="MWD88" s="98"/>
      <c r="MWG88" s="98"/>
      <c r="MWJ88" s="98"/>
      <c r="MWM88" s="98"/>
      <c r="MWP88" s="98"/>
      <c r="MWS88" s="98"/>
      <c r="MWV88" s="98"/>
      <c r="MWY88" s="98"/>
      <c r="MXB88" s="98"/>
      <c r="MXE88" s="98"/>
      <c r="MXH88" s="98"/>
      <c r="MXK88" s="98"/>
      <c r="MXN88" s="98"/>
      <c r="MXQ88" s="98"/>
      <c r="MXT88" s="98"/>
      <c r="MXW88" s="98"/>
      <c r="MXZ88" s="98"/>
      <c r="MYC88" s="98"/>
      <c r="MYF88" s="98"/>
      <c r="MYI88" s="98"/>
      <c r="MYL88" s="98"/>
      <c r="MYO88" s="98"/>
      <c r="MYR88" s="98"/>
      <c r="MYU88" s="98"/>
      <c r="MYX88" s="98"/>
      <c r="MZA88" s="98"/>
      <c r="MZD88" s="98"/>
      <c r="MZG88" s="98"/>
      <c r="MZJ88" s="98"/>
      <c r="MZM88" s="98"/>
      <c r="MZP88" s="98"/>
      <c r="MZS88" s="98"/>
      <c r="MZV88" s="98"/>
      <c r="MZY88" s="98"/>
      <c r="NAB88" s="98"/>
      <c r="NAE88" s="98"/>
      <c r="NAH88" s="98"/>
      <c r="NAK88" s="98"/>
      <c r="NAN88" s="98"/>
      <c r="NAQ88" s="98"/>
      <c r="NAT88" s="98"/>
      <c r="NAW88" s="98"/>
      <c r="NAZ88" s="98"/>
      <c r="NBC88" s="98"/>
      <c r="NBF88" s="98"/>
      <c r="NBI88" s="98"/>
      <c r="NBL88" s="98"/>
      <c r="NBO88" s="98"/>
      <c r="NBR88" s="98"/>
      <c r="NBU88" s="98"/>
      <c r="NBX88" s="98"/>
      <c r="NCA88" s="98"/>
      <c r="NCD88" s="98"/>
      <c r="NCG88" s="98"/>
      <c r="NCJ88" s="98"/>
      <c r="NCM88" s="98"/>
      <c r="NCP88" s="98"/>
      <c r="NCS88" s="98"/>
      <c r="NCV88" s="98"/>
      <c r="NCY88" s="98"/>
      <c r="NDB88" s="98"/>
      <c r="NDE88" s="98"/>
      <c r="NDH88" s="98"/>
      <c r="NDK88" s="98"/>
      <c r="NDN88" s="98"/>
      <c r="NDQ88" s="98"/>
      <c r="NDT88" s="98"/>
      <c r="NDW88" s="98"/>
      <c r="NDZ88" s="98"/>
      <c r="NEC88" s="98"/>
      <c r="NEF88" s="98"/>
      <c r="NEI88" s="98"/>
      <c r="NEL88" s="98"/>
      <c r="NEO88" s="98"/>
      <c r="NER88" s="98"/>
      <c r="NEU88" s="98"/>
      <c r="NEX88" s="98"/>
      <c r="NFA88" s="98"/>
      <c r="NFD88" s="98"/>
      <c r="NFG88" s="98"/>
      <c r="NFJ88" s="98"/>
      <c r="NFM88" s="98"/>
      <c r="NFP88" s="98"/>
      <c r="NFS88" s="98"/>
      <c r="NFV88" s="98"/>
      <c r="NFY88" s="98"/>
      <c r="NGB88" s="98"/>
      <c r="NGE88" s="98"/>
      <c r="NGH88" s="98"/>
      <c r="NGK88" s="98"/>
      <c r="NGN88" s="98"/>
      <c r="NGQ88" s="98"/>
      <c r="NGT88" s="98"/>
      <c r="NGW88" s="98"/>
      <c r="NGZ88" s="98"/>
      <c r="NHC88" s="98"/>
      <c r="NHF88" s="98"/>
      <c r="NHI88" s="98"/>
      <c r="NHL88" s="98"/>
      <c r="NHO88" s="98"/>
      <c r="NHR88" s="98"/>
      <c r="NHU88" s="98"/>
      <c r="NHX88" s="98"/>
      <c r="NIA88" s="98"/>
      <c r="NID88" s="98"/>
      <c r="NIG88" s="98"/>
      <c r="NIJ88" s="98"/>
      <c r="NIM88" s="98"/>
      <c r="NIP88" s="98"/>
      <c r="NIS88" s="98"/>
      <c r="NIV88" s="98"/>
      <c r="NIY88" s="98"/>
      <c r="NJB88" s="98"/>
      <c r="NJE88" s="98"/>
      <c r="NJH88" s="98"/>
      <c r="NJK88" s="98"/>
      <c r="NJN88" s="98"/>
      <c r="NJQ88" s="98"/>
      <c r="NJT88" s="98"/>
      <c r="NJW88" s="98"/>
      <c r="NJZ88" s="98"/>
      <c r="NKC88" s="98"/>
      <c r="NKF88" s="98"/>
      <c r="NKI88" s="98"/>
      <c r="NKL88" s="98"/>
      <c r="NKO88" s="98"/>
      <c r="NKR88" s="98"/>
      <c r="NKU88" s="98"/>
      <c r="NKX88" s="98"/>
      <c r="NLA88" s="98"/>
      <c r="NLD88" s="98"/>
      <c r="NLG88" s="98"/>
      <c r="NLJ88" s="98"/>
      <c r="NLM88" s="98"/>
      <c r="NLP88" s="98"/>
      <c r="NLS88" s="98"/>
      <c r="NLV88" s="98"/>
      <c r="NLY88" s="98"/>
      <c r="NMB88" s="98"/>
      <c r="NME88" s="98"/>
      <c r="NMH88" s="98"/>
      <c r="NMK88" s="98"/>
      <c r="NMN88" s="98"/>
      <c r="NMQ88" s="98"/>
      <c r="NMT88" s="98"/>
      <c r="NMW88" s="98"/>
      <c r="NMZ88" s="98"/>
      <c r="NNC88" s="98"/>
      <c r="NNF88" s="98"/>
      <c r="NNI88" s="98"/>
      <c r="NNL88" s="98"/>
      <c r="NNO88" s="98"/>
      <c r="NNR88" s="98"/>
      <c r="NNU88" s="98"/>
      <c r="NNX88" s="98"/>
      <c r="NOA88" s="98"/>
      <c r="NOD88" s="98"/>
      <c r="NOG88" s="98"/>
      <c r="NOJ88" s="98"/>
      <c r="NOM88" s="98"/>
      <c r="NOP88" s="98"/>
      <c r="NOS88" s="98"/>
      <c r="NOV88" s="98"/>
      <c r="NOY88" s="98"/>
      <c r="NPB88" s="98"/>
      <c r="NPE88" s="98"/>
      <c r="NPH88" s="98"/>
      <c r="NPK88" s="98"/>
      <c r="NPN88" s="98"/>
      <c r="NPQ88" s="98"/>
      <c r="NPT88" s="98"/>
      <c r="NPW88" s="98"/>
      <c r="NPZ88" s="98"/>
      <c r="NQC88" s="98"/>
      <c r="NQF88" s="98"/>
      <c r="NQI88" s="98"/>
      <c r="NQL88" s="98"/>
      <c r="NQO88" s="98"/>
      <c r="NQR88" s="98"/>
      <c r="NQU88" s="98"/>
      <c r="NQX88" s="98"/>
      <c r="NRA88" s="98"/>
      <c r="NRD88" s="98"/>
      <c r="NRG88" s="98"/>
      <c r="NRJ88" s="98"/>
      <c r="NRM88" s="98"/>
      <c r="NRP88" s="98"/>
      <c r="NRS88" s="98"/>
      <c r="NRV88" s="98"/>
      <c r="NRY88" s="98"/>
      <c r="NSB88" s="98"/>
      <c r="NSE88" s="98"/>
      <c r="NSH88" s="98"/>
      <c r="NSK88" s="98"/>
      <c r="NSN88" s="98"/>
      <c r="NSQ88" s="98"/>
      <c r="NST88" s="98"/>
      <c r="NSW88" s="98"/>
      <c r="NSZ88" s="98"/>
      <c r="NTC88" s="98"/>
      <c r="NTF88" s="98"/>
      <c r="NTI88" s="98"/>
      <c r="NTL88" s="98"/>
      <c r="NTO88" s="98"/>
      <c r="NTR88" s="98"/>
      <c r="NTU88" s="98"/>
      <c r="NTX88" s="98"/>
      <c r="NUA88" s="98"/>
      <c r="NUD88" s="98"/>
      <c r="NUG88" s="98"/>
      <c r="NUJ88" s="98"/>
      <c r="NUM88" s="98"/>
      <c r="NUP88" s="98"/>
      <c r="NUS88" s="98"/>
      <c r="NUV88" s="98"/>
      <c r="NUY88" s="98"/>
      <c r="NVB88" s="98"/>
      <c r="NVE88" s="98"/>
      <c r="NVH88" s="98"/>
      <c r="NVK88" s="98"/>
      <c r="NVN88" s="98"/>
      <c r="NVQ88" s="98"/>
      <c r="NVT88" s="98"/>
      <c r="NVW88" s="98"/>
      <c r="NVZ88" s="98"/>
      <c r="NWC88" s="98"/>
      <c r="NWF88" s="98"/>
      <c r="NWI88" s="98"/>
      <c r="NWL88" s="98"/>
      <c r="NWO88" s="98"/>
      <c r="NWR88" s="98"/>
      <c r="NWU88" s="98"/>
      <c r="NWX88" s="98"/>
      <c r="NXA88" s="98"/>
      <c r="NXD88" s="98"/>
      <c r="NXG88" s="98"/>
      <c r="NXJ88" s="98"/>
      <c r="NXM88" s="98"/>
      <c r="NXP88" s="98"/>
      <c r="NXS88" s="98"/>
      <c r="NXV88" s="98"/>
      <c r="NXY88" s="98"/>
      <c r="NYB88" s="98"/>
      <c r="NYE88" s="98"/>
      <c r="NYH88" s="98"/>
      <c r="NYK88" s="98"/>
      <c r="NYN88" s="98"/>
      <c r="NYQ88" s="98"/>
      <c r="NYT88" s="98"/>
      <c r="NYW88" s="98"/>
      <c r="NYZ88" s="98"/>
      <c r="NZC88" s="98"/>
      <c r="NZF88" s="98"/>
      <c r="NZI88" s="98"/>
      <c r="NZL88" s="98"/>
      <c r="NZO88" s="98"/>
      <c r="NZR88" s="98"/>
      <c r="NZU88" s="98"/>
      <c r="NZX88" s="98"/>
      <c r="OAA88" s="98"/>
      <c r="OAD88" s="98"/>
      <c r="OAG88" s="98"/>
      <c r="OAJ88" s="98"/>
      <c r="OAM88" s="98"/>
      <c r="OAP88" s="98"/>
      <c r="OAS88" s="98"/>
      <c r="OAV88" s="98"/>
      <c r="OAY88" s="98"/>
      <c r="OBB88" s="98"/>
      <c r="OBE88" s="98"/>
      <c r="OBH88" s="98"/>
      <c r="OBK88" s="98"/>
      <c r="OBN88" s="98"/>
      <c r="OBQ88" s="98"/>
      <c r="OBT88" s="98"/>
      <c r="OBW88" s="98"/>
      <c r="OBZ88" s="98"/>
      <c r="OCC88" s="98"/>
      <c r="OCF88" s="98"/>
      <c r="OCI88" s="98"/>
      <c r="OCL88" s="98"/>
      <c r="OCO88" s="98"/>
      <c r="OCR88" s="98"/>
      <c r="OCU88" s="98"/>
      <c r="OCX88" s="98"/>
      <c r="ODA88" s="98"/>
      <c r="ODD88" s="98"/>
      <c r="ODG88" s="98"/>
      <c r="ODJ88" s="98"/>
      <c r="ODM88" s="98"/>
      <c r="ODP88" s="98"/>
      <c r="ODS88" s="98"/>
      <c r="ODV88" s="98"/>
      <c r="ODY88" s="98"/>
      <c r="OEB88" s="98"/>
      <c r="OEE88" s="98"/>
      <c r="OEH88" s="98"/>
      <c r="OEK88" s="98"/>
      <c r="OEN88" s="98"/>
      <c r="OEQ88" s="98"/>
      <c r="OET88" s="98"/>
      <c r="OEW88" s="98"/>
      <c r="OEZ88" s="98"/>
      <c r="OFC88" s="98"/>
      <c r="OFF88" s="98"/>
      <c r="OFI88" s="98"/>
      <c r="OFL88" s="98"/>
      <c r="OFO88" s="98"/>
      <c r="OFR88" s="98"/>
      <c r="OFU88" s="98"/>
      <c r="OFX88" s="98"/>
      <c r="OGA88" s="98"/>
      <c r="OGD88" s="98"/>
      <c r="OGG88" s="98"/>
      <c r="OGJ88" s="98"/>
      <c r="OGM88" s="98"/>
      <c r="OGP88" s="98"/>
      <c r="OGS88" s="98"/>
      <c r="OGV88" s="98"/>
      <c r="OGY88" s="98"/>
      <c r="OHB88" s="98"/>
      <c r="OHE88" s="98"/>
      <c r="OHH88" s="98"/>
      <c r="OHK88" s="98"/>
      <c r="OHN88" s="98"/>
      <c r="OHQ88" s="98"/>
      <c r="OHT88" s="98"/>
      <c r="OHW88" s="98"/>
      <c r="OHZ88" s="98"/>
      <c r="OIC88" s="98"/>
      <c r="OIF88" s="98"/>
      <c r="OII88" s="98"/>
      <c r="OIL88" s="98"/>
      <c r="OIO88" s="98"/>
      <c r="OIR88" s="98"/>
      <c r="OIU88" s="98"/>
      <c r="OIX88" s="98"/>
      <c r="OJA88" s="98"/>
      <c r="OJD88" s="98"/>
      <c r="OJG88" s="98"/>
      <c r="OJJ88" s="98"/>
      <c r="OJM88" s="98"/>
      <c r="OJP88" s="98"/>
      <c r="OJS88" s="98"/>
      <c r="OJV88" s="98"/>
      <c r="OJY88" s="98"/>
      <c r="OKB88" s="98"/>
      <c r="OKE88" s="98"/>
      <c r="OKH88" s="98"/>
      <c r="OKK88" s="98"/>
      <c r="OKN88" s="98"/>
      <c r="OKQ88" s="98"/>
      <c r="OKT88" s="98"/>
      <c r="OKW88" s="98"/>
      <c r="OKZ88" s="98"/>
      <c r="OLC88" s="98"/>
      <c r="OLF88" s="98"/>
      <c r="OLI88" s="98"/>
      <c r="OLL88" s="98"/>
      <c r="OLO88" s="98"/>
      <c r="OLR88" s="98"/>
      <c r="OLU88" s="98"/>
      <c r="OLX88" s="98"/>
      <c r="OMA88" s="98"/>
      <c r="OMD88" s="98"/>
      <c r="OMG88" s="98"/>
      <c r="OMJ88" s="98"/>
      <c r="OMM88" s="98"/>
      <c r="OMP88" s="98"/>
      <c r="OMS88" s="98"/>
      <c r="OMV88" s="98"/>
      <c r="OMY88" s="98"/>
      <c r="ONB88" s="98"/>
      <c r="ONE88" s="98"/>
      <c r="ONH88" s="98"/>
      <c r="ONK88" s="98"/>
      <c r="ONN88" s="98"/>
      <c r="ONQ88" s="98"/>
      <c r="ONT88" s="98"/>
      <c r="ONW88" s="98"/>
      <c r="ONZ88" s="98"/>
      <c r="OOC88" s="98"/>
      <c r="OOF88" s="98"/>
      <c r="OOI88" s="98"/>
      <c r="OOL88" s="98"/>
      <c r="OOO88" s="98"/>
      <c r="OOR88" s="98"/>
      <c r="OOU88" s="98"/>
      <c r="OOX88" s="98"/>
      <c r="OPA88" s="98"/>
      <c r="OPD88" s="98"/>
      <c r="OPG88" s="98"/>
      <c r="OPJ88" s="98"/>
      <c r="OPM88" s="98"/>
      <c r="OPP88" s="98"/>
      <c r="OPS88" s="98"/>
      <c r="OPV88" s="98"/>
      <c r="OPY88" s="98"/>
      <c r="OQB88" s="98"/>
      <c r="OQE88" s="98"/>
      <c r="OQH88" s="98"/>
      <c r="OQK88" s="98"/>
      <c r="OQN88" s="98"/>
      <c r="OQQ88" s="98"/>
      <c r="OQT88" s="98"/>
      <c r="OQW88" s="98"/>
      <c r="OQZ88" s="98"/>
      <c r="ORC88" s="98"/>
      <c r="ORF88" s="98"/>
      <c r="ORI88" s="98"/>
      <c r="ORL88" s="98"/>
      <c r="ORO88" s="98"/>
      <c r="ORR88" s="98"/>
      <c r="ORU88" s="98"/>
      <c r="ORX88" s="98"/>
      <c r="OSA88" s="98"/>
      <c r="OSD88" s="98"/>
      <c r="OSG88" s="98"/>
      <c r="OSJ88" s="98"/>
      <c r="OSM88" s="98"/>
      <c r="OSP88" s="98"/>
      <c r="OSS88" s="98"/>
      <c r="OSV88" s="98"/>
      <c r="OSY88" s="98"/>
      <c r="OTB88" s="98"/>
      <c r="OTE88" s="98"/>
      <c r="OTH88" s="98"/>
      <c r="OTK88" s="98"/>
      <c r="OTN88" s="98"/>
      <c r="OTQ88" s="98"/>
      <c r="OTT88" s="98"/>
      <c r="OTW88" s="98"/>
      <c r="OTZ88" s="98"/>
      <c r="OUC88" s="98"/>
      <c r="OUF88" s="98"/>
      <c r="OUI88" s="98"/>
      <c r="OUL88" s="98"/>
      <c r="OUO88" s="98"/>
      <c r="OUR88" s="98"/>
      <c r="OUU88" s="98"/>
      <c r="OUX88" s="98"/>
      <c r="OVA88" s="98"/>
      <c r="OVD88" s="98"/>
      <c r="OVG88" s="98"/>
      <c r="OVJ88" s="98"/>
      <c r="OVM88" s="98"/>
      <c r="OVP88" s="98"/>
      <c r="OVS88" s="98"/>
      <c r="OVV88" s="98"/>
      <c r="OVY88" s="98"/>
      <c r="OWB88" s="98"/>
      <c r="OWE88" s="98"/>
      <c r="OWH88" s="98"/>
      <c r="OWK88" s="98"/>
      <c r="OWN88" s="98"/>
      <c r="OWQ88" s="98"/>
      <c r="OWT88" s="98"/>
      <c r="OWW88" s="98"/>
      <c r="OWZ88" s="98"/>
      <c r="OXC88" s="98"/>
      <c r="OXF88" s="98"/>
      <c r="OXI88" s="98"/>
      <c r="OXL88" s="98"/>
      <c r="OXO88" s="98"/>
      <c r="OXR88" s="98"/>
      <c r="OXU88" s="98"/>
      <c r="OXX88" s="98"/>
      <c r="OYA88" s="98"/>
      <c r="OYD88" s="98"/>
      <c r="OYG88" s="98"/>
      <c r="OYJ88" s="98"/>
      <c r="OYM88" s="98"/>
      <c r="OYP88" s="98"/>
      <c r="OYS88" s="98"/>
      <c r="OYV88" s="98"/>
      <c r="OYY88" s="98"/>
      <c r="OZB88" s="98"/>
      <c r="OZE88" s="98"/>
      <c r="OZH88" s="98"/>
      <c r="OZK88" s="98"/>
      <c r="OZN88" s="98"/>
      <c r="OZQ88" s="98"/>
      <c r="OZT88" s="98"/>
      <c r="OZW88" s="98"/>
      <c r="OZZ88" s="98"/>
      <c r="PAC88" s="98"/>
      <c r="PAF88" s="98"/>
      <c r="PAI88" s="98"/>
      <c r="PAL88" s="98"/>
      <c r="PAO88" s="98"/>
      <c r="PAR88" s="98"/>
      <c r="PAU88" s="98"/>
      <c r="PAX88" s="98"/>
      <c r="PBA88" s="98"/>
      <c r="PBD88" s="98"/>
      <c r="PBG88" s="98"/>
      <c r="PBJ88" s="98"/>
      <c r="PBM88" s="98"/>
      <c r="PBP88" s="98"/>
      <c r="PBS88" s="98"/>
      <c r="PBV88" s="98"/>
      <c r="PBY88" s="98"/>
      <c r="PCB88" s="98"/>
      <c r="PCE88" s="98"/>
      <c r="PCH88" s="98"/>
      <c r="PCK88" s="98"/>
      <c r="PCN88" s="98"/>
      <c r="PCQ88" s="98"/>
      <c r="PCT88" s="98"/>
      <c r="PCW88" s="98"/>
      <c r="PCZ88" s="98"/>
      <c r="PDC88" s="98"/>
      <c r="PDF88" s="98"/>
      <c r="PDI88" s="98"/>
      <c r="PDL88" s="98"/>
      <c r="PDO88" s="98"/>
      <c r="PDR88" s="98"/>
      <c r="PDU88" s="98"/>
      <c r="PDX88" s="98"/>
      <c r="PEA88" s="98"/>
      <c r="PED88" s="98"/>
      <c r="PEG88" s="98"/>
      <c r="PEJ88" s="98"/>
      <c r="PEM88" s="98"/>
      <c r="PEP88" s="98"/>
      <c r="PES88" s="98"/>
      <c r="PEV88" s="98"/>
      <c r="PEY88" s="98"/>
      <c r="PFB88" s="98"/>
      <c r="PFE88" s="98"/>
      <c r="PFH88" s="98"/>
      <c r="PFK88" s="98"/>
      <c r="PFN88" s="98"/>
      <c r="PFQ88" s="98"/>
      <c r="PFT88" s="98"/>
      <c r="PFW88" s="98"/>
      <c r="PFZ88" s="98"/>
      <c r="PGC88" s="98"/>
      <c r="PGF88" s="98"/>
      <c r="PGI88" s="98"/>
      <c r="PGL88" s="98"/>
      <c r="PGO88" s="98"/>
      <c r="PGR88" s="98"/>
      <c r="PGU88" s="98"/>
      <c r="PGX88" s="98"/>
      <c r="PHA88" s="98"/>
      <c r="PHD88" s="98"/>
      <c r="PHG88" s="98"/>
      <c r="PHJ88" s="98"/>
      <c r="PHM88" s="98"/>
      <c r="PHP88" s="98"/>
      <c r="PHS88" s="98"/>
      <c r="PHV88" s="98"/>
      <c r="PHY88" s="98"/>
      <c r="PIB88" s="98"/>
      <c r="PIE88" s="98"/>
      <c r="PIH88" s="98"/>
      <c r="PIK88" s="98"/>
      <c r="PIN88" s="98"/>
      <c r="PIQ88" s="98"/>
      <c r="PIT88" s="98"/>
      <c r="PIW88" s="98"/>
      <c r="PIZ88" s="98"/>
      <c r="PJC88" s="98"/>
      <c r="PJF88" s="98"/>
      <c r="PJI88" s="98"/>
      <c r="PJL88" s="98"/>
      <c r="PJO88" s="98"/>
      <c r="PJR88" s="98"/>
      <c r="PJU88" s="98"/>
      <c r="PJX88" s="98"/>
      <c r="PKA88" s="98"/>
      <c r="PKD88" s="98"/>
      <c r="PKG88" s="98"/>
      <c r="PKJ88" s="98"/>
      <c r="PKM88" s="98"/>
      <c r="PKP88" s="98"/>
      <c r="PKS88" s="98"/>
      <c r="PKV88" s="98"/>
      <c r="PKY88" s="98"/>
      <c r="PLB88" s="98"/>
      <c r="PLE88" s="98"/>
      <c r="PLH88" s="98"/>
      <c r="PLK88" s="98"/>
      <c r="PLN88" s="98"/>
      <c r="PLQ88" s="98"/>
      <c r="PLT88" s="98"/>
      <c r="PLW88" s="98"/>
      <c r="PLZ88" s="98"/>
      <c r="PMC88" s="98"/>
      <c r="PMF88" s="98"/>
      <c r="PMI88" s="98"/>
      <c r="PML88" s="98"/>
      <c r="PMO88" s="98"/>
      <c r="PMR88" s="98"/>
      <c r="PMU88" s="98"/>
      <c r="PMX88" s="98"/>
      <c r="PNA88" s="98"/>
      <c r="PND88" s="98"/>
      <c r="PNG88" s="98"/>
      <c r="PNJ88" s="98"/>
      <c r="PNM88" s="98"/>
      <c r="PNP88" s="98"/>
      <c r="PNS88" s="98"/>
      <c r="PNV88" s="98"/>
      <c r="PNY88" s="98"/>
      <c r="POB88" s="98"/>
      <c r="POE88" s="98"/>
      <c r="POH88" s="98"/>
      <c r="POK88" s="98"/>
      <c r="PON88" s="98"/>
      <c r="POQ88" s="98"/>
      <c r="POT88" s="98"/>
      <c r="POW88" s="98"/>
      <c r="POZ88" s="98"/>
      <c r="PPC88" s="98"/>
      <c r="PPF88" s="98"/>
      <c r="PPI88" s="98"/>
      <c r="PPL88" s="98"/>
      <c r="PPO88" s="98"/>
      <c r="PPR88" s="98"/>
      <c r="PPU88" s="98"/>
      <c r="PPX88" s="98"/>
      <c r="PQA88" s="98"/>
      <c r="PQD88" s="98"/>
      <c r="PQG88" s="98"/>
      <c r="PQJ88" s="98"/>
      <c r="PQM88" s="98"/>
      <c r="PQP88" s="98"/>
      <c r="PQS88" s="98"/>
      <c r="PQV88" s="98"/>
      <c r="PQY88" s="98"/>
      <c r="PRB88" s="98"/>
      <c r="PRE88" s="98"/>
      <c r="PRH88" s="98"/>
      <c r="PRK88" s="98"/>
      <c r="PRN88" s="98"/>
      <c r="PRQ88" s="98"/>
      <c r="PRT88" s="98"/>
      <c r="PRW88" s="98"/>
      <c r="PRZ88" s="98"/>
      <c r="PSC88" s="98"/>
      <c r="PSF88" s="98"/>
      <c r="PSI88" s="98"/>
      <c r="PSL88" s="98"/>
      <c r="PSO88" s="98"/>
      <c r="PSR88" s="98"/>
      <c r="PSU88" s="98"/>
      <c r="PSX88" s="98"/>
      <c r="PTA88" s="98"/>
      <c r="PTD88" s="98"/>
      <c r="PTG88" s="98"/>
      <c r="PTJ88" s="98"/>
      <c r="PTM88" s="98"/>
      <c r="PTP88" s="98"/>
      <c r="PTS88" s="98"/>
      <c r="PTV88" s="98"/>
      <c r="PTY88" s="98"/>
      <c r="PUB88" s="98"/>
      <c r="PUE88" s="98"/>
      <c r="PUH88" s="98"/>
      <c r="PUK88" s="98"/>
      <c r="PUN88" s="98"/>
      <c r="PUQ88" s="98"/>
      <c r="PUT88" s="98"/>
      <c r="PUW88" s="98"/>
      <c r="PUZ88" s="98"/>
      <c r="PVC88" s="98"/>
      <c r="PVF88" s="98"/>
      <c r="PVI88" s="98"/>
      <c r="PVL88" s="98"/>
      <c r="PVO88" s="98"/>
      <c r="PVR88" s="98"/>
      <c r="PVU88" s="98"/>
      <c r="PVX88" s="98"/>
      <c r="PWA88" s="98"/>
      <c r="PWD88" s="98"/>
      <c r="PWG88" s="98"/>
      <c r="PWJ88" s="98"/>
      <c r="PWM88" s="98"/>
      <c r="PWP88" s="98"/>
      <c r="PWS88" s="98"/>
      <c r="PWV88" s="98"/>
      <c r="PWY88" s="98"/>
      <c r="PXB88" s="98"/>
      <c r="PXE88" s="98"/>
      <c r="PXH88" s="98"/>
      <c r="PXK88" s="98"/>
      <c r="PXN88" s="98"/>
      <c r="PXQ88" s="98"/>
      <c r="PXT88" s="98"/>
      <c r="PXW88" s="98"/>
      <c r="PXZ88" s="98"/>
      <c r="PYC88" s="98"/>
      <c r="PYF88" s="98"/>
      <c r="PYI88" s="98"/>
      <c r="PYL88" s="98"/>
      <c r="PYO88" s="98"/>
      <c r="PYR88" s="98"/>
      <c r="PYU88" s="98"/>
      <c r="PYX88" s="98"/>
      <c r="PZA88" s="98"/>
      <c r="PZD88" s="98"/>
      <c r="PZG88" s="98"/>
      <c r="PZJ88" s="98"/>
      <c r="PZM88" s="98"/>
      <c r="PZP88" s="98"/>
      <c r="PZS88" s="98"/>
      <c r="PZV88" s="98"/>
      <c r="PZY88" s="98"/>
      <c r="QAB88" s="98"/>
      <c r="QAE88" s="98"/>
      <c r="QAH88" s="98"/>
      <c r="QAK88" s="98"/>
      <c r="QAN88" s="98"/>
      <c r="QAQ88" s="98"/>
      <c r="QAT88" s="98"/>
      <c r="QAW88" s="98"/>
      <c r="QAZ88" s="98"/>
      <c r="QBC88" s="98"/>
      <c r="QBF88" s="98"/>
      <c r="QBI88" s="98"/>
      <c r="QBL88" s="98"/>
      <c r="QBO88" s="98"/>
      <c r="QBR88" s="98"/>
      <c r="QBU88" s="98"/>
      <c r="QBX88" s="98"/>
      <c r="QCA88" s="98"/>
      <c r="QCD88" s="98"/>
      <c r="QCG88" s="98"/>
      <c r="QCJ88" s="98"/>
      <c r="QCM88" s="98"/>
      <c r="QCP88" s="98"/>
      <c r="QCS88" s="98"/>
      <c r="QCV88" s="98"/>
      <c r="QCY88" s="98"/>
      <c r="QDB88" s="98"/>
      <c r="QDE88" s="98"/>
      <c r="QDH88" s="98"/>
      <c r="QDK88" s="98"/>
      <c r="QDN88" s="98"/>
      <c r="QDQ88" s="98"/>
      <c r="QDT88" s="98"/>
      <c r="QDW88" s="98"/>
      <c r="QDZ88" s="98"/>
      <c r="QEC88" s="98"/>
      <c r="QEF88" s="98"/>
      <c r="QEI88" s="98"/>
      <c r="QEL88" s="98"/>
      <c r="QEO88" s="98"/>
      <c r="QER88" s="98"/>
      <c r="QEU88" s="98"/>
      <c r="QEX88" s="98"/>
      <c r="QFA88" s="98"/>
      <c r="QFD88" s="98"/>
      <c r="QFG88" s="98"/>
      <c r="QFJ88" s="98"/>
      <c r="QFM88" s="98"/>
      <c r="QFP88" s="98"/>
      <c r="QFS88" s="98"/>
      <c r="QFV88" s="98"/>
      <c r="QFY88" s="98"/>
      <c r="QGB88" s="98"/>
      <c r="QGE88" s="98"/>
      <c r="QGH88" s="98"/>
      <c r="QGK88" s="98"/>
      <c r="QGN88" s="98"/>
      <c r="QGQ88" s="98"/>
      <c r="QGT88" s="98"/>
      <c r="QGW88" s="98"/>
      <c r="QGZ88" s="98"/>
      <c r="QHC88" s="98"/>
      <c r="QHF88" s="98"/>
      <c r="QHI88" s="98"/>
      <c r="QHL88" s="98"/>
      <c r="QHO88" s="98"/>
      <c r="QHR88" s="98"/>
      <c r="QHU88" s="98"/>
      <c r="QHX88" s="98"/>
      <c r="QIA88" s="98"/>
      <c r="QID88" s="98"/>
      <c r="QIG88" s="98"/>
      <c r="QIJ88" s="98"/>
      <c r="QIM88" s="98"/>
      <c r="QIP88" s="98"/>
      <c r="QIS88" s="98"/>
      <c r="QIV88" s="98"/>
      <c r="QIY88" s="98"/>
      <c r="QJB88" s="98"/>
      <c r="QJE88" s="98"/>
      <c r="QJH88" s="98"/>
      <c r="QJK88" s="98"/>
      <c r="QJN88" s="98"/>
      <c r="QJQ88" s="98"/>
      <c r="QJT88" s="98"/>
      <c r="QJW88" s="98"/>
      <c r="QJZ88" s="98"/>
      <c r="QKC88" s="98"/>
      <c r="QKF88" s="98"/>
      <c r="QKI88" s="98"/>
      <c r="QKL88" s="98"/>
      <c r="QKO88" s="98"/>
      <c r="QKR88" s="98"/>
      <c r="QKU88" s="98"/>
      <c r="QKX88" s="98"/>
      <c r="QLA88" s="98"/>
      <c r="QLD88" s="98"/>
      <c r="QLG88" s="98"/>
      <c r="QLJ88" s="98"/>
      <c r="QLM88" s="98"/>
      <c r="QLP88" s="98"/>
      <c r="QLS88" s="98"/>
      <c r="QLV88" s="98"/>
      <c r="QLY88" s="98"/>
      <c r="QMB88" s="98"/>
      <c r="QME88" s="98"/>
      <c r="QMH88" s="98"/>
      <c r="QMK88" s="98"/>
      <c r="QMN88" s="98"/>
      <c r="QMQ88" s="98"/>
      <c r="QMT88" s="98"/>
      <c r="QMW88" s="98"/>
      <c r="QMZ88" s="98"/>
      <c r="QNC88" s="98"/>
      <c r="QNF88" s="98"/>
      <c r="QNI88" s="98"/>
      <c r="QNL88" s="98"/>
      <c r="QNO88" s="98"/>
      <c r="QNR88" s="98"/>
      <c r="QNU88" s="98"/>
      <c r="QNX88" s="98"/>
      <c r="QOA88" s="98"/>
      <c r="QOD88" s="98"/>
      <c r="QOG88" s="98"/>
      <c r="QOJ88" s="98"/>
      <c r="QOM88" s="98"/>
      <c r="QOP88" s="98"/>
      <c r="QOS88" s="98"/>
      <c r="QOV88" s="98"/>
      <c r="QOY88" s="98"/>
      <c r="QPB88" s="98"/>
      <c r="QPE88" s="98"/>
      <c r="QPH88" s="98"/>
      <c r="QPK88" s="98"/>
      <c r="QPN88" s="98"/>
      <c r="QPQ88" s="98"/>
      <c r="QPT88" s="98"/>
      <c r="QPW88" s="98"/>
      <c r="QPZ88" s="98"/>
      <c r="QQC88" s="98"/>
      <c r="QQF88" s="98"/>
      <c r="QQI88" s="98"/>
      <c r="QQL88" s="98"/>
      <c r="QQO88" s="98"/>
      <c r="QQR88" s="98"/>
      <c r="QQU88" s="98"/>
      <c r="QQX88" s="98"/>
      <c r="QRA88" s="98"/>
      <c r="QRD88" s="98"/>
      <c r="QRG88" s="98"/>
      <c r="QRJ88" s="98"/>
      <c r="QRM88" s="98"/>
      <c r="QRP88" s="98"/>
      <c r="QRS88" s="98"/>
      <c r="QRV88" s="98"/>
      <c r="QRY88" s="98"/>
      <c r="QSB88" s="98"/>
      <c r="QSE88" s="98"/>
      <c r="QSH88" s="98"/>
      <c r="QSK88" s="98"/>
      <c r="QSN88" s="98"/>
      <c r="QSQ88" s="98"/>
      <c r="QST88" s="98"/>
      <c r="QSW88" s="98"/>
      <c r="QSZ88" s="98"/>
      <c r="QTC88" s="98"/>
      <c r="QTF88" s="98"/>
      <c r="QTI88" s="98"/>
      <c r="QTL88" s="98"/>
      <c r="QTO88" s="98"/>
      <c r="QTR88" s="98"/>
      <c r="QTU88" s="98"/>
      <c r="QTX88" s="98"/>
      <c r="QUA88" s="98"/>
      <c r="QUD88" s="98"/>
      <c r="QUG88" s="98"/>
      <c r="QUJ88" s="98"/>
      <c r="QUM88" s="98"/>
      <c r="QUP88" s="98"/>
      <c r="QUS88" s="98"/>
      <c r="QUV88" s="98"/>
      <c r="QUY88" s="98"/>
      <c r="QVB88" s="98"/>
      <c r="QVE88" s="98"/>
      <c r="QVH88" s="98"/>
      <c r="QVK88" s="98"/>
      <c r="QVN88" s="98"/>
      <c r="QVQ88" s="98"/>
      <c r="QVT88" s="98"/>
      <c r="QVW88" s="98"/>
      <c r="QVZ88" s="98"/>
      <c r="QWC88" s="98"/>
      <c r="QWF88" s="98"/>
      <c r="QWI88" s="98"/>
      <c r="QWL88" s="98"/>
      <c r="QWO88" s="98"/>
      <c r="QWR88" s="98"/>
      <c r="QWU88" s="98"/>
      <c r="QWX88" s="98"/>
      <c r="QXA88" s="98"/>
      <c r="QXD88" s="98"/>
      <c r="QXG88" s="98"/>
      <c r="QXJ88" s="98"/>
      <c r="QXM88" s="98"/>
      <c r="QXP88" s="98"/>
      <c r="QXS88" s="98"/>
      <c r="QXV88" s="98"/>
      <c r="QXY88" s="98"/>
      <c r="QYB88" s="98"/>
      <c r="QYE88" s="98"/>
      <c r="QYH88" s="98"/>
      <c r="QYK88" s="98"/>
      <c r="QYN88" s="98"/>
      <c r="QYQ88" s="98"/>
      <c r="QYT88" s="98"/>
      <c r="QYW88" s="98"/>
      <c r="QYZ88" s="98"/>
      <c r="QZC88" s="98"/>
      <c r="QZF88" s="98"/>
      <c r="QZI88" s="98"/>
      <c r="QZL88" s="98"/>
      <c r="QZO88" s="98"/>
      <c r="QZR88" s="98"/>
      <c r="QZU88" s="98"/>
      <c r="QZX88" s="98"/>
      <c r="RAA88" s="98"/>
      <c r="RAD88" s="98"/>
      <c r="RAG88" s="98"/>
      <c r="RAJ88" s="98"/>
      <c r="RAM88" s="98"/>
      <c r="RAP88" s="98"/>
      <c r="RAS88" s="98"/>
      <c r="RAV88" s="98"/>
      <c r="RAY88" s="98"/>
      <c r="RBB88" s="98"/>
      <c r="RBE88" s="98"/>
      <c r="RBH88" s="98"/>
      <c r="RBK88" s="98"/>
      <c r="RBN88" s="98"/>
      <c r="RBQ88" s="98"/>
      <c r="RBT88" s="98"/>
      <c r="RBW88" s="98"/>
      <c r="RBZ88" s="98"/>
      <c r="RCC88" s="98"/>
      <c r="RCF88" s="98"/>
      <c r="RCI88" s="98"/>
      <c r="RCL88" s="98"/>
      <c r="RCO88" s="98"/>
      <c r="RCR88" s="98"/>
      <c r="RCU88" s="98"/>
      <c r="RCX88" s="98"/>
      <c r="RDA88" s="98"/>
      <c r="RDD88" s="98"/>
      <c r="RDG88" s="98"/>
      <c r="RDJ88" s="98"/>
      <c r="RDM88" s="98"/>
      <c r="RDP88" s="98"/>
      <c r="RDS88" s="98"/>
      <c r="RDV88" s="98"/>
      <c r="RDY88" s="98"/>
      <c r="REB88" s="98"/>
      <c r="REE88" s="98"/>
      <c r="REH88" s="98"/>
      <c r="REK88" s="98"/>
      <c r="REN88" s="98"/>
      <c r="REQ88" s="98"/>
      <c r="RET88" s="98"/>
      <c r="REW88" s="98"/>
      <c r="REZ88" s="98"/>
      <c r="RFC88" s="98"/>
      <c r="RFF88" s="98"/>
      <c r="RFI88" s="98"/>
      <c r="RFL88" s="98"/>
      <c r="RFO88" s="98"/>
      <c r="RFR88" s="98"/>
      <c r="RFU88" s="98"/>
      <c r="RFX88" s="98"/>
      <c r="RGA88" s="98"/>
      <c r="RGD88" s="98"/>
      <c r="RGG88" s="98"/>
      <c r="RGJ88" s="98"/>
      <c r="RGM88" s="98"/>
      <c r="RGP88" s="98"/>
      <c r="RGS88" s="98"/>
      <c r="RGV88" s="98"/>
      <c r="RGY88" s="98"/>
      <c r="RHB88" s="98"/>
      <c r="RHE88" s="98"/>
      <c r="RHH88" s="98"/>
      <c r="RHK88" s="98"/>
      <c r="RHN88" s="98"/>
      <c r="RHQ88" s="98"/>
      <c r="RHT88" s="98"/>
      <c r="RHW88" s="98"/>
      <c r="RHZ88" s="98"/>
      <c r="RIC88" s="98"/>
      <c r="RIF88" s="98"/>
      <c r="RII88" s="98"/>
      <c r="RIL88" s="98"/>
      <c r="RIO88" s="98"/>
      <c r="RIR88" s="98"/>
      <c r="RIU88" s="98"/>
      <c r="RIX88" s="98"/>
      <c r="RJA88" s="98"/>
      <c r="RJD88" s="98"/>
      <c r="RJG88" s="98"/>
      <c r="RJJ88" s="98"/>
      <c r="RJM88" s="98"/>
      <c r="RJP88" s="98"/>
      <c r="RJS88" s="98"/>
      <c r="RJV88" s="98"/>
      <c r="RJY88" s="98"/>
      <c r="RKB88" s="98"/>
      <c r="RKE88" s="98"/>
      <c r="RKH88" s="98"/>
      <c r="RKK88" s="98"/>
      <c r="RKN88" s="98"/>
      <c r="RKQ88" s="98"/>
      <c r="RKT88" s="98"/>
      <c r="RKW88" s="98"/>
      <c r="RKZ88" s="98"/>
      <c r="RLC88" s="98"/>
      <c r="RLF88" s="98"/>
      <c r="RLI88" s="98"/>
      <c r="RLL88" s="98"/>
      <c r="RLO88" s="98"/>
      <c r="RLR88" s="98"/>
      <c r="RLU88" s="98"/>
      <c r="RLX88" s="98"/>
      <c r="RMA88" s="98"/>
      <c r="RMD88" s="98"/>
      <c r="RMG88" s="98"/>
      <c r="RMJ88" s="98"/>
      <c r="RMM88" s="98"/>
      <c r="RMP88" s="98"/>
      <c r="RMS88" s="98"/>
      <c r="RMV88" s="98"/>
      <c r="RMY88" s="98"/>
      <c r="RNB88" s="98"/>
      <c r="RNE88" s="98"/>
      <c r="RNH88" s="98"/>
      <c r="RNK88" s="98"/>
      <c r="RNN88" s="98"/>
      <c r="RNQ88" s="98"/>
      <c r="RNT88" s="98"/>
      <c r="RNW88" s="98"/>
      <c r="RNZ88" s="98"/>
      <c r="ROC88" s="98"/>
      <c r="ROF88" s="98"/>
      <c r="ROI88" s="98"/>
      <c r="ROL88" s="98"/>
      <c r="ROO88" s="98"/>
      <c r="ROR88" s="98"/>
      <c r="ROU88" s="98"/>
      <c r="ROX88" s="98"/>
      <c r="RPA88" s="98"/>
      <c r="RPD88" s="98"/>
      <c r="RPG88" s="98"/>
      <c r="RPJ88" s="98"/>
      <c r="RPM88" s="98"/>
      <c r="RPP88" s="98"/>
      <c r="RPS88" s="98"/>
      <c r="RPV88" s="98"/>
      <c r="RPY88" s="98"/>
      <c r="RQB88" s="98"/>
      <c r="RQE88" s="98"/>
      <c r="RQH88" s="98"/>
      <c r="RQK88" s="98"/>
      <c r="RQN88" s="98"/>
      <c r="RQQ88" s="98"/>
      <c r="RQT88" s="98"/>
      <c r="RQW88" s="98"/>
      <c r="RQZ88" s="98"/>
      <c r="RRC88" s="98"/>
      <c r="RRF88" s="98"/>
      <c r="RRI88" s="98"/>
      <c r="RRL88" s="98"/>
      <c r="RRO88" s="98"/>
      <c r="RRR88" s="98"/>
      <c r="RRU88" s="98"/>
      <c r="RRX88" s="98"/>
      <c r="RSA88" s="98"/>
      <c r="RSD88" s="98"/>
      <c r="RSG88" s="98"/>
      <c r="RSJ88" s="98"/>
      <c r="RSM88" s="98"/>
      <c r="RSP88" s="98"/>
      <c r="RSS88" s="98"/>
      <c r="RSV88" s="98"/>
      <c r="RSY88" s="98"/>
      <c r="RTB88" s="98"/>
      <c r="RTE88" s="98"/>
      <c r="RTH88" s="98"/>
      <c r="RTK88" s="98"/>
      <c r="RTN88" s="98"/>
      <c r="RTQ88" s="98"/>
      <c r="RTT88" s="98"/>
      <c r="RTW88" s="98"/>
      <c r="RTZ88" s="98"/>
      <c r="RUC88" s="98"/>
      <c r="RUF88" s="98"/>
      <c r="RUI88" s="98"/>
      <c r="RUL88" s="98"/>
      <c r="RUO88" s="98"/>
      <c r="RUR88" s="98"/>
      <c r="RUU88" s="98"/>
      <c r="RUX88" s="98"/>
      <c r="RVA88" s="98"/>
      <c r="RVD88" s="98"/>
      <c r="RVG88" s="98"/>
      <c r="RVJ88" s="98"/>
      <c r="RVM88" s="98"/>
      <c r="RVP88" s="98"/>
      <c r="RVS88" s="98"/>
      <c r="RVV88" s="98"/>
      <c r="RVY88" s="98"/>
      <c r="RWB88" s="98"/>
      <c r="RWE88" s="98"/>
      <c r="RWH88" s="98"/>
      <c r="RWK88" s="98"/>
      <c r="RWN88" s="98"/>
      <c r="RWQ88" s="98"/>
      <c r="RWT88" s="98"/>
      <c r="RWW88" s="98"/>
      <c r="RWZ88" s="98"/>
      <c r="RXC88" s="98"/>
      <c r="RXF88" s="98"/>
      <c r="RXI88" s="98"/>
      <c r="RXL88" s="98"/>
      <c r="RXO88" s="98"/>
      <c r="RXR88" s="98"/>
      <c r="RXU88" s="98"/>
      <c r="RXX88" s="98"/>
      <c r="RYA88" s="98"/>
      <c r="RYD88" s="98"/>
      <c r="RYG88" s="98"/>
      <c r="RYJ88" s="98"/>
      <c r="RYM88" s="98"/>
      <c r="RYP88" s="98"/>
      <c r="RYS88" s="98"/>
      <c r="RYV88" s="98"/>
      <c r="RYY88" s="98"/>
      <c r="RZB88" s="98"/>
      <c r="RZE88" s="98"/>
      <c r="RZH88" s="98"/>
      <c r="RZK88" s="98"/>
      <c r="RZN88" s="98"/>
      <c r="RZQ88" s="98"/>
      <c r="RZT88" s="98"/>
      <c r="RZW88" s="98"/>
      <c r="RZZ88" s="98"/>
      <c r="SAC88" s="98"/>
      <c r="SAF88" s="98"/>
      <c r="SAI88" s="98"/>
      <c r="SAL88" s="98"/>
      <c r="SAO88" s="98"/>
      <c r="SAR88" s="98"/>
      <c r="SAU88" s="98"/>
      <c r="SAX88" s="98"/>
      <c r="SBA88" s="98"/>
      <c r="SBD88" s="98"/>
      <c r="SBG88" s="98"/>
      <c r="SBJ88" s="98"/>
      <c r="SBM88" s="98"/>
      <c r="SBP88" s="98"/>
      <c r="SBS88" s="98"/>
      <c r="SBV88" s="98"/>
      <c r="SBY88" s="98"/>
      <c r="SCB88" s="98"/>
      <c r="SCE88" s="98"/>
      <c r="SCH88" s="98"/>
      <c r="SCK88" s="98"/>
      <c r="SCN88" s="98"/>
      <c r="SCQ88" s="98"/>
      <c r="SCT88" s="98"/>
      <c r="SCW88" s="98"/>
      <c r="SCZ88" s="98"/>
      <c r="SDC88" s="98"/>
      <c r="SDF88" s="98"/>
      <c r="SDI88" s="98"/>
      <c r="SDL88" s="98"/>
      <c r="SDO88" s="98"/>
      <c r="SDR88" s="98"/>
      <c r="SDU88" s="98"/>
      <c r="SDX88" s="98"/>
      <c r="SEA88" s="98"/>
      <c r="SED88" s="98"/>
      <c r="SEG88" s="98"/>
      <c r="SEJ88" s="98"/>
      <c r="SEM88" s="98"/>
      <c r="SEP88" s="98"/>
      <c r="SES88" s="98"/>
      <c r="SEV88" s="98"/>
      <c r="SEY88" s="98"/>
      <c r="SFB88" s="98"/>
      <c r="SFE88" s="98"/>
      <c r="SFH88" s="98"/>
      <c r="SFK88" s="98"/>
      <c r="SFN88" s="98"/>
      <c r="SFQ88" s="98"/>
      <c r="SFT88" s="98"/>
      <c r="SFW88" s="98"/>
      <c r="SFZ88" s="98"/>
      <c r="SGC88" s="98"/>
      <c r="SGF88" s="98"/>
      <c r="SGI88" s="98"/>
      <c r="SGL88" s="98"/>
      <c r="SGO88" s="98"/>
      <c r="SGR88" s="98"/>
      <c r="SGU88" s="98"/>
      <c r="SGX88" s="98"/>
      <c r="SHA88" s="98"/>
      <c r="SHD88" s="98"/>
      <c r="SHG88" s="98"/>
      <c r="SHJ88" s="98"/>
      <c r="SHM88" s="98"/>
      <c r="SHP88" s="98"/>
      <c r="SHS88" s="98"/>
      <c r="SHV88" s="98"/>
      <c r="SHY88" s="98"/>
      <c r="SIB88" s="98"/>
      <c r="SIE88" s="98"/>
      <c r="SIH88" s="98"/>
      <c r="SIK88" s="98"/>
      <c r="SIN88" s="98"/>
      <c r="SIQ88" s="98"/>
      <c r="SIT88" s="98"/>
      <c r="SIW88" s="98"/>
      <c r="SIZ88" s="98"/>
      <c r="SJC88" s="98"/>
      <c r="SJF88" s="98"/>
      <c r="SJI88" s="98"/>
      <c r="SJL88" s="98"/>
      <c r="SJO88" s="98"/>
      <c r="SJR88" s="98"/>
      <c r="SJU88" s="98"/>
      <c r="SJX88" s="98"/>
      <c r="SKA88" s="98"/>
      <c r="SKD88" s="98"/>
      <c r="SKG88" s="98"/>
      <c r="SKJ88" s="98"/>
      <c r="SKM88" s="98"/>
      <c r="SKP88" s="98"/>
      <c r="SKS88" s="98"/>
      <c r="SKV88" s="98"/>
      <c r="SKY88" s="98"/>
      <c r="SLB88" s="98"/>
      <c r="SLE88" s="98"/>
      <c r="SLH88" s="98"/>
      <c r="SLK88" s="98"/>
      <c r="SLN88" s="98"/>
      <c r="SLQ88" s="98"/>
      <c r="SLT88" s="98"/>
      <c r="SLW88" s="98"/>
      <c r="SLZ88" s="98"/>
      <c r="SMC88" s="98"/>
      <c r="SMF88" s="98"/>
      <c r="SMI88" s="98"/>
      <c r="SML88" s="98"/>
      <c r="SMO88" s="98"/>
      <c r="SMR88" s="98"/>
      <c r="SMU88" s="98"/>
      <c r="SMX88" s="98"/>
      <c r="SNA88" s="98"/>
      <c r="SND88" s="98"/>
      <c r="SNG88" s="98"/>
      <c r="SNJ88" s="98"/>
      <c r="SNM88" s="98"/>
      <c r="SNP88" s="98"/>
      <c r="SNS88" s="98"/>
      <c r="SNV88" s="98"/>
      <c r="SNY88" s="98"/>
      <c r="SOB88" s="98"/>
      <c r="SOE88" s="98"/>
      <c r="SOH88" s="98"/>
      <c r="SOK88" s="98"/>
      <c r="SON88" s="98"/>
      <c r="SOQ88" s="98"/>
      <c r="SOT88" s="98"/>
      <c r="SOW88" s="98"/>
      <c r="SOZ88" s="98"/>
      <c r="SPC88" s="98"/>
      <c r="SPF88" s="98"/>
      <c r="SPI88" s="98"/>
      <c r="SPL88" s="98"/>
      <c r="SPO88" s="98"/>
      <c r="SPR88" s="98"/>
      <c r="SPU88" s="98"/>
      <c r="SPX88" s="98"/>
      <c r="SQA88" s="98"/>
      <c r="SQD88" s="98"/>
      <c r="SQG88" s="98"/>
      <c r="SQJ88" s="98"/>
      <c r="SQM88" s="98"/>
      <c r="SQP88" s="98"/>
      <c r="SQS88" s="98"/>
      <c r="SQV88" s="98"/>
      <c r="SQY88" s="98"/>
      <c r="SRB88" s="98"/>
      <c r="SRE88" s="98"/>
      <c r="SRH88" s="98"/>
      <c r="SRK88" s="98"/>
      <c r="SRN88" s="98"/>
      <c r="SRQ88" s="98"/>
      <c r="SRT88" s="98"/>
      <c r="SRW88" s="98"/>
      <c r="SRZ88" s="98"/>
      <c r="SSC88" s="98"/>
      <c r="SSF88" s="98"/>
      <c r="SSI88" s="98"/>
      <c r="SSL88" s="98"/>
      <c r="SSO88" s="98"/>
      <c r="SSR88" s="98"/>
      <c r="SSU88" s="98"/>
      <c r="SSX88" s="98"/>
      <c r="STA88" s="98"/>
      <c r="STD88" s="98"/>
      <c r="STG88" s="98"/>
      <c r="STJ88" s="98"/>
      <c r="STM88" s="98"/>
      <c r="STP88" s="98"/>
      <c r="STS88" s="98"/>
      <c r="STV88" s="98"/>
      <c r="STY88" s="98"/>
      <c r="SUB88" s="98"/>
      <c r="SUE88" s="98"/>
      <c r="SUH88" s="98"/>
      <c r="SUK88" s="98"/>
      <c r="SUN88" s="98"/>
      <c r="SUQ88" s="98"/>
      <c r="SUT88" s="98"/>
      <c r="SUW88" s="98"/>
      <c r="SUZ88" s="98"/>
      <c r="SVC88" s="98"/>
      <c r="SVF88" s="98"/>
      <c r="SVI88" s="98"/>
      <c r="SVL88" s="98"/>
      <c r="SVO88" s="98"/>
      <c r="SVR88" s="98"/>
      <c r="SVU88" s="98"/>
      <c r="SVX88" s="98"/>
      <c r="SWA88" s="98"/>
      <c r="SWD88" s="98"/>
      <c r="SWG88" s="98"/>
      <c r="SWJ88" s="98"/>
      <c r="SWM88" s="98"/>
      <c r="SWP88" s="98"/>
      <c r="SWS88" s="98"/>
      <c r="SWV88" s="98"/>
      <c r="SWY88" s="98"/>
      <c r="SXB88" s="98"/>
      <c r="SXE88" s="98"/>
      <c r="SXH88" s="98"/>
      <c r="SXK88" s="98"/>
      <c r="SXN88" s="98"/>
      <c r="SXQ88" s="98"/>
      <c r="SXT88" s="98"/>
      <c r="SXW88" s="98"/>
      <c r="SXZ88" s="98"/>
      <c r="SYC88" s="98"/>
      <c r="SYF88" s="98"/>
      <c r="SYI88" s="98"/>
      <c r="SYL88" s="98"/>
      <c r="SYO88" s="98"/>
      <c r="SYR88" s="98"/>
      <c r="SYU88" s="98"/>
      <c r="SYX88" s="98"/>
      <c r="SZA88" s="98"/>
      <c r="SZD88" s="98"/>
      <c r="SZG88" s="98"/>
      <c r="SZJ88" s="98"/>
      <c r="SZM88" s="98"/>
      <c r="SZP88" s="98"/>
      <c r="SZS88" s="98"/>
      <c r="SZV88" s="98"/>
      <c r="SZY88" s="98"/>
      <c r="TAB88" s="98"/>
      <c r="TAE88" s="98"/>
      <c r="TAH88" s="98"/>
      <c r="TAK88" s="98"/>
      <c r="TAN88" s="98"/>
      <c r="TAQ88" s="98"/>
      <c r="TAT88" s="98"/>
      <c r="TAW88" s="98"/>
      <c r="TAZ88" s="98"/>
      <c r="TBC88" s="98"/>
      <c r="TBF88" s="98"/>
      <c r="TBI88" s="98"/>
      <c r="TBL88" s="98"/>
      <c r="TBO88" s="98"/>
      <c r="TBR88" s="98"/>
      <c r="TBU88" s="98"/>
      <c r="TBX88" s="98"/>
      <c r="TCA88" s="98"/>
      <c r="TCD88" s="98"/>
      <c r="TCG88" s="98"/>
      <c r="TCJ88" s="98"/>
      <c r="TCM88" s="98"/>
      <c r="TCP88" s="98"/>
      <c r="TCS88" s="98"/>
      <c r="TCV88" s="98"/>
      <c r="TCY88" s="98"/>
      <c r="TDB88" s="98"/>
      <c r="TDE88" s="98"/>
      <c r="TDH88" s="98"/>
      <c r="TDK88" s="98"/>
      <c r="TDN88" s="98"/>
      <c r="TDQ88" s="98"/>
      <c r="TDT88" s="98"/>
      <c r="TDW88" s="98"/>
      <c r="TDZ88" s="98"/>
      <c r="TEC88" s="98"/>
      <c r="TEF88" s="98"/>
      <c r="TEI88" s="98"/>
      <c r="TEL88" s="98"/>
      <c r="TEO88" s="98"/>
      <c r="TER88" s="98"/>
      <c r="TEU88" s="98"/>
      <c r="TEX88" s="98"/>
      <c r="TFA88" s="98"/>
      <c r="TFD88" s="98"/>
      <c r="TFG88" s="98"/>
      <c r="TFJ88" s="98"/>
      <c r="TFM88" s="98"/>
      <c r="TFP88" s="98"/>
      <c r="TFS88" s="98"/>
      <c r="TFV88" s="98"/>
      <c r="TFY88" s="98"/>
      <c r="TGB88" s="98"/>
      <c r="TGE88" s="98"/>
      <c r="TGH88" s="98"/>
      <c r="TGK88" s="98"/>
      <c r="TGN88" s="98"/>
      <c r="TGQ88" s="98"/>
      <c r="TGT88" s="98"/>
      <c r="TGW88" s="98"/>
      <c r="TGZ88" s="98"/>
      <c r="THC88" s="98"/>
      <c r="THF88" s="98"/>
      <c r="THI88" s="98"/>
      <c r="THL88" s="98"/>
      <c r="THO88" s="98"/>
      <c r="THR88" s="98"/>
      <c r="THU88" s="98"/>
      <c r="THX88" s="98"/>
      <c r="TIA88" s="98"/>
      <c r="TID88" s="98"/>
      <c r="TIG88" s="98"/>
      <c r="TIJ88" s="98"/>
      <c r="TIM88" s="98"/>
      <c r="TIP88" s="98"/>
      <c r="TIS88" s="98"/>
      <c r="TIV88" s="98"/>
      <c r="TIY88" s="98"/>
      <c r="TJB88" s="98"/>
      <c r="TJE88" s="98"/>
      <c r="TJH88" s="98"/>
      <c r="TJK88" s="98"/>
      <c r="TJN88" s="98"/>
      <c r="TJQ88" s="98"/>
      <c r="TJT88" s="98"/>
      <c r="TJW88" s="98"/>
      <c r="TJZ88" s="98"/>
      <c r="TKC88" s="98"/>
      <c r="TKF88" s="98"/>
      <c r="TKI88" s="98"/>
      <c r="TKL88" s="98"/>
      <c r="TKO88" s="98"/>
      <c r="TKR88" s="98"/>
      <c r="TKU88" s="98"/>
      <c r="TKX88" s="98"/>
      <c r="TLA88" s="98"/>
      <c r="TLD88" s="98"/>
      <c r="TLG88" s="98"/>
      <c r="TLJ88" s="98"/>
      <c r="TLM88" s="98"/>
      <c r="TLP88" s="98"/>
      <c r="TLS88" s="98"/>
      <c r="TLV88" s="98"/>
      <c r="TLY88" s="98"/>
      <c r="TMB88" s="98"/>
      <c r="TME88" s="98"/>
      <c r="TMH88" s="98"/>
      <c r="TMK88" s="98"/>
      <c r="TMN88" s="98"/>
      <c r="TMQ88" s="98"/>
      <c r="TMT88" s="98"/>
      <c r="TMW88" s="98"/>
      <c r="TMZ88" s="98"/>
      <c r="TNC88" s="98"/>
      <c r="TNF88" s="98"/>
      <c r="TNI88" s="98"/>
      <c r="TNL88" s="98"/>
      <c r="TNO88" s="98"/>
      <c r="TNR88" s="98"/>
      <c r="TNU88" s="98"/>
      <c r="TNX88" s="98"/>
      <c r="TOA88" s="98"/>
      <c r="TOD88" s="98"/>
      <c r="TOG88" s="98"/>
      <c r="TOJ88" s="98"/>
      <c r="TOM88" s="98"/>
      <c r="TOP88" s="98"/>
      <c r="TOS88" s="98"/>
      <c r="TOV88" s="98"/>
      <c r="TOY88" s="98"/>
      <c r="TPB88" s="98"/>
      <c r="TPE88" s="98"/>
      <c r="TPH88" s="98"/>
      <c r="TPK88" s="98"/>
      <c r="TPN88" s="98"/>
      <c r="TPQ88" s="98"/>
      <c r="TPT88" s="98"/>
      <c r="TPW88" s="98"/>
      <c r="TPZ88" s="98"/>
      <c r="TQC88" s="98"/>
      <c r="TQF88" s="98"/>
      <c r="TQI88" s="98"/>
      <c r="TQL88" s="98"/>
      <c r="TQO88" s="98"/>
      <c r="TQR88" s="98"/>
      <c r="TQU88" s="98"/>
      <c r="TQX88" s="98"/>
      <c r="TRA88" s="98"/>
      <c r="TRD88" s="98"/>
      <c r="TRG88" s="98"/>
      <c r="TRJ88" s="98"/>
      <c r="TRM88" s="98"/>
      <c r="TRP88" s="98"/>
      <c r="TRS88" s="98"/>
      <c r="TRV88" s="98"/>
      <c r="TRY88" s="98"/>
      <c r="TSB88" s="98"/>
      <c r="TSE88" s="98"/>
      <c r="TSH88" s="98"/>
      <c r="TSK88" s="98"/>
      <c r="TSN88" s="98"/>
      <c r="TSQ88" s="98"/>
      <c r="TST88" s="98"/>
      <c r="TSW88" s="98"/>
      <c r="TSZ88" s="98"/>
      <c r="TTC88" s="98"/>
      <c r="TTF88" s="98"/>
      <c r="TTI88" s="98"/>
      <c r="TTL88" s="98"/>
      <c r="TTO88" s="98"/>
      <c r="TTR88" s="98"/>
      <c r="TTU88" s="98"/>
      <c r="TTX88" s="98"/>
      <c r="TUA88" s="98"/>
      <c r="TUD88" s="98"/>
      <c r="TUG88" s="98"/>
      <c r="TUJ88" s="98"/>
      <c r="TUM88" s="98"/>
      <c r="TUP88" s="98"/>
      <c r="TUS88" s="98"/>
      <c r="TUV88" s="98"/>
      <c r="TUY88" s="98"/>
      <c r="TVB88" s="98"/>
      <c r="TVE88" s="98"/>
      <c r="TVH88" s="98"/>
      <c r="TVK88" s="98"/>
      <c r="TVN88" s="98"/>
      <c r="TVQ88" s="98"/>
      <c r="TVT88" s="98"/>
      <c r="TVW88" s="98"/>
      <c r="TVZ88" s="98"/>
      <c r="TWC88" s="98"/>
      <c r="TWF88" s="98"/>
      <c r="TWI88" s="98"/>
      <c r="TWL88" s="98"/>
      <c r="TWO88" s="98"/>
      <c r="TWR88" s="98"/>
      <c r="TWU88" s="98"/>
      <c r="TWX88" s="98"/>
      <c r="TXA88" s="98"/>
      <c r="TXD88" s="98"/>
      <c r="TXG88" s="98"/>
      <c r="TXJ88" s="98"/>
      <c r="TXM88" s="98"/>
      <c r="TXP88" s="98"/>
      <c r="TXS88" s="98"/>
      <c r="TXV88" s="98"/>
      <c r="TXY88" s="98"/>
      <c r="TYB88" s="98"/>
      <c r="TYE88" s="98"/>
      <c r="TYH88" s="98"/>
      <c r="TYK88" s="98"/>
      <c r="TYN88" s="98"/>
      <c r="TYQ88" s="98"/>
      <c r="TYT88" s="98"/>
      <c r="TYW88" s="98"/>
      <c r="TYZ88" s="98"/>
      <c r="TZC88" s="98"/>
      <c r="TZF88" s="98"/>
      <c r="TZI88" s="98"/>
      <c r="TZL88" s="98"/>
      <c r="TZO88" s="98"/>
      <c r="TZR88" s="98"/>
      <c r="TZU88" s="98"/>
      <c r="TZX88" s="98"/>
      <c r="UAA88" s="98"/>
      <c r="UAD88" s="98"/>
      <c r="UAG88" s="98"/>
      <c r="UAJ88" s="98"/>
      <c r="UAM88" s="98"/>
      <c r="UAP88" s="98"/>
      <c r="UAS88" s="98"/>
      <c r="UAV88" s="98"/>
      <c r="UAY88" s="98"/>
      <c r="UBB88" s="98"/>
      <c r="UBE88" s="98"/>
      <c r="UBH88" s="98"/>
      <c r="UBK88" s="98"/>
      <c r="UBN88" s="98"/>
      <c r="UBQ88" s="98"/>
      <c r="UBT88" s="98"/>
      <c r="UBW88" s="98"/>
      <c r="UBZ88" s="98"/>
      <c r="UCC88" s="98"/>
      <c r="UCF88" s="98"/>
      <c r="UCI88" s="98"/>
      <c r="UCL88" s="98"/>
      <c r="UCO88" s="98"/>
      <c r="UCR88" s="98"/>
      <c r="UCU88" s="98"/>
      <c r="UCX88" s="98"/>
      <c r="UDA88" s="98"/>
      <c r="UDD88" s="98"/>
      <c r="UDG88" s="98"/>
      <c r="UDJ88" s="98"/>
      <c r="UDM88" s="98"/>
      <c r="UDP88" s="98"/>
      <c r="UDS88" s="98"/>
      <c r="UDV88" s="98"/>
      <c r="UDY88" s="98"/>
      <c r="UEB88" s="98"/>
      <c r="UEE88" s="98"/>
      <c r="UEH88" s="98"/>
      <c r="UEK88" s="98"/>
      <c r="UEN88" s="98"/>
      <c r="UEQ88" s="98"/>
      <c r="UET88" s="98"/>
      <c r="UEW88" s="98"/>
      <c r="UEZ88" s="98"/>
      <c r="UFC88" s="98"/>
      <c r="UFF88" s="98"/>
      <c r="UFI88" s="98"/>
      <c r="UFL88" s="98"/>
      <c r="UFO88" s="98"/>
      <c r="UFR88" s="98"/>
      <c r="UFU88" s="98"/>
      <c r="UFX88" s="98"/>
      <c r="UGA88" s="98"/>
      <c r="UGD88" s="98"/>
      <c r="UGG88" s="98"/>
      <c r="UGJ88" s="98"/>
      <c r="UGM88" s="98"/>
      <c r="UGP88" s="98"/>
      <c r="UGS88" s="98"/>
      <c r="UGV88" s="98"/>
      <c r="UGY88" s="98"/>
      <c r="UHB88" s="98"/>
      <c r="UHE88" s="98"/>
      <c r="UHH88" s="98"/>
      <c r="UHK88" s="98"/>
      <c r="UHN88" s="98"/>
      <c r="UHQ88" s="98"/>
      <c r="UHT88" s="98"/>
      <c r="UHW88" s="98"/>
      <c r="UHZ88" s="98"/>
      <c r="UIC88" s="98"/>
      <c r="UIF88" s="98"/>
      <c r="UII88" s="98"/>
      <c r="UIL88" s="98"/>
      <c r="UIO88" s="98"/>
      <c r="UIR88" s="98"/>
      <c r="UIU88" s="98"/>
      <c r="UIX88" s="98"/>
      <c r="UJA88" s="98"/>
      <c r="UJD88" s="98"/>
      <c r="UJG88" s="98"/>
      <c r="UJJ88" s="98"/>
      <c r="UJM88" s="98"/>
      <c r="UJP88" s="98"/>
      <c r="UJS88" s="98"/>
      <c r="UJV88" s="98"/>
      <c r="UJY88" s="98"/>
      <c r="UKB88" s="98"/>
      <c r="UKE88" s="98"/>
      <c r="UKH88" s="98"/>
      <c r="UKK88" s="98"/>
      <c r="UKN88" s="98"/>
      <c r="UKQ88" s="98"/>
      <c r="UKT88" s="98"/>
      <c r="UKW88" s="98"/>
      <c r="UKZ88" s="98"/>
      <c r="ULC88" s="98"/>
      <c r="ULF88" s="98"/>
      <c r="ULI88" s="98"/>
      <c r="ULL88" s="98"/>
      <c r="ULO88" s="98"/>
      <c r="ULR88" s="98"/>
      <c r="ULU88" s="98"/>
      <c r="ULX88" s="98"/>
      <c r="UMA88" s="98"/>
      <c r="UMD88" s="98"/>
      <c r="UMG88" s="98"/>
      <c r="UMJ88" s="98"/>
      <c r="UMM88" s="98"/>
      <c r="UMP88" s="98"/>
      <c r="UMS88" s="98"/>
      <c r="UMV88" s="98"/>
      <c r="UMY88" s="98"/>
      <c r="UNB88" s="98"/>
      <c r="UNE88" s="98"/>
      <c r="UNH88" s="98"/>
      <c r="UNK88" s="98"/>
      <c r="UNN88" s="98"/>
      <c r="UNQ88" s="98"/>
      <c r="UNT88" s="98"/>
      <c r="UNW88" s="98"/>
      <c r="UNZ88" s="98"/>
      <c r="UOC88" s="98"/>
      <c r="UOF88" s="98"/>
      <c r="UOI88" s="98"/>
      <c r="UOL88" s="98"/>
      <c r="UOO88" s="98"/>
      <c r="UOR88" s="98"/>
      <c r="UOU88" s="98"/>
      <c r="UOX88" s="98"/>
      <c r="UPA88" s="98"/>
      <c r="UPD88" s="98"/>
      <c r="UPG88" s="98"/>
      <c r="UPJ88" s="98"/>
      <c r="UPM88" s="98"/>
      <c r="UPP88" s="98"/>
      <c r="UPS88" s="98"/>
      <c r="UPV88" s="98"/>
      <c r="UPY88" s="98"/>
      <c r="UQB88" s="98"/>
      <c r="UQE88" s="98"/>
      <c r="UQH88" s="98"/>
      <c r="UQK88" s="98"/>
      <c r="UQN88" s="98"/>
      <c r="UQQ88" s="98"/>
      <c r="UQT88" s="98"/>
      <c r="UQW88" s="98"/>
      <c r="UQZ88" s="98"/>
      <c r="URC88" s="98"/>
      <c r="URF88" s="98"/>
      <c r="URI88" s="98"/>
      <c r="URL88" s="98"/>
      <c r="URO88" s="98"/>
      <c r="URR88" s="98"/>
      <c r="URU88" s="98"/>
      <c r="URX88" s="98"/>
      <c r="USA88" s="98"/>
      <c r="USD88" s="98"/>
      <c r="USG88" s="98"/>
      <c r="USJ88" s="98"/>
      <c r="USM88" s="98"/>
      <c r="USP88" s="98"/>
      <c r="USS88" s="98"/>
      <c r="USV88" s="98"/>
      <c r="USY88" s="98"/>
      <c r="UTB88" s="98"/>
      <c r="UTE88" s="98"/>
      <c r="UTH88" s="98"/>
      <c r="UTK88" s="98"/>
      <c r="UTN88" s="98"/>
      <c r="UTQ88" s="98"/>
      <c r="UTT88" s="98"/>
      <c r="UTW88" s="98"/>
      <c r="UTZ88" s="98"/>
      <c r="UUC88" s="98"/>
      <c r="UUF88" s="98"/>
      <c r="UUI88" s="98"/>
      <c r="UUL88" s="98"/>
      <c r="UUO88" s="98"/>
      <c r="UUR88" s="98"/>
      <c r="UUU88" s="98"/>
      <c r="UUX88" s="98"/>
      <c r="UVA88" s="98"/>
      <c r="UVD88" s="98"/>
      <c r="UVG88" s="98"/>
      <c r="UVJ88" s="98"/>
      <c r="UVM88" s="98"/>
      <c r="UVP88" s="98"/>
      <c r="UVS88" s="98"/>
      <c r="UVV88" s="98"/>
      <c r="UVY88" s="98"/>
      <c r="UWB88" s="98"/>
      <c r="UWE88" s="98"/>
      <c r="UWH88" s="98"/>
      <c r="UWK88" s="98"/>
      <c r="UWN88" s="98"/>
      <c r="UWQ88" s="98"/>
      <c r="UWT88" s="98"/>
      <c r="UWW88" s="98"/>
      <c r="UWZ88" s="98"/>
      <c r="UXC88" s="98"/>
      <c r="UXF88" s="98"/>
      <c r="UXI88" s="98"/>
      <c r="UXL88" s="98"/>
      <c r="UXO88" s="98"/>
      <c r="UXR88" s="98"/>
      <c r="UXU88" s="98"/>
      <c r="UXX88" s="98"/>
      <c r="UYA88" s="98"/>
      <c r="UYD88" s="98"/>
      <c r="UYG88" s="98"/>
      <c r="UYJ88" s="98"/>
      <c r="UYM88" s="98"/>
      <c r="UYP88" s="98"/>
      <c r="UYS88" s="98"/>
      <c r="UYV88" s="98"/>
      <c r="UYY88" s="98"/>
      <c r="UZB88" s="98"/>
      <c r="UZE88" s="98"/>
      <c r="UZH88" s="98"/>
      <c r="UZK88" s="98"/>
      <c r="UZN88" s="98"/>
      <c r="UZQ88" s="98"/>
      <c r="UZT88" s="98"/>
      <c r="UZW88" s="98"/>
      <c r="UZZ88" s="98"/>
      <c r="VAC88" s="98"/>
      <c r="VAF88" s="98"/>
      <c r="VAI88" s="98"/>
      <c r="VAL88" s="98"/>
      <c r="VAO88" s="98"/>
      <c r="VAR88" s="98"/>
      <c r="VAU88" s="98"/>
      <c r="VAX88" s="98"/>
      <c r="VBA88" s="98"/>
      <c r="VBD88" s="98"/>
      <c r="VBG88" s="98"/>
      <c r="VBJ88" s="98"/>
      <c r="VBM88" s="98"/>
      <c r="VBP88" s="98"/>
      <c r="VBS88" s="98"/>
      <c r="VBV88" s="98"/>
      <c r="VBY88" s="98"/>
      <c r="VCB88" s="98"/>
      <c r="VCE88" s="98"/>
      <c r="VCH88" s="98"/>
      <c r="VCK88" s="98"/>
      <c r="VCN88" s="98"/>
      <c r="VCQ88" s="98"/>
      <c r="VCT88" s="98"/>
      <c r="VCW88" s="98"/>
      <c r="VCZ88" s="98"/>
      <c r="VDC88" s="98"/>
      <c r="VDF88" s="98"/>
      <c r="VDI88" s="98"/>
      <c r="VDL88" s="98"/>
      <c r="VDO88" s="98"/>
      <c r="VDR88" s="98"/>
      <c r="VDU88" s="98"/>
      <c r="VDX88" s="98"/>
      <c r="VEA88" s="98"/>
      <c r="VED88" s="98"/>
      <c r="VEG88" s="98"/>
      <c r="VEJ88" s="98"/>
      <c r="VEM88" s="98"/>
      <c r="VEP88" s="98"/>
      <c r="VES88" s="98"/>
      <c r="VEV88" s="98"/>
      <c r="VEY88" s="98"/>
      <c r="VFB88" s="98"/>
      <c r="VFE88" s="98"/>
      <c r="VFH88" s="98"/>
      <c r="VFK88" s="98"/>
      <c r="VFN88" s="98"/>
      <c r="VFQ88" s="98"/>
      <c r="VFT88" s="98"/>
      <c r="VFW88" s="98"/>
      <c r="VFZ88" s="98"/>
      <c r="VGC88" s="98"/>
      <c r="VGF88" s="98"/>
      <c r="VGI88" s="98"/>
      <c r="VGL88" s="98"/>
      <c r="VGO88" s="98"/>
      <c r="VGR88" s="98"/>
      <c r="VGU88" s="98"/>
      <c r="VGX88" s="98"/>
      <c r="VHA88" s="98"/>
      <c r="VHD88" s="98"/>
      <c r="VHG88" s="98"/>
      <c r="VHJ88" s="98"/>
      <c r="VHM88" s="98"/>
      <c r="VHP88" s="98"/>
      <c r="VHS88" s="98"/>
      <c r="VHV88" s="98"/>
      <c r="VHY88" s="98"/>
      <c r="VIB88" s="98"/>
      <c r="VIE88" s="98"/>
      <c r="VIH88" s="98"/>
      <c r="VIK88" s="98"/>
      <c r="VIN88" s="98"/>
      <c r="VIQ88" s="98"/>
      <c r="VIT88" s="98"/>
      <c r="VIW88" s="98"/>
      <c r="VIZ88" s="98"/>
      <c r="VJC88" s="98"/>
      <c r="VJF88" s="98"/>
      <c r="VJI88" s="98"/>
      <c r="VJL88" s="98"/>
      <c r="VJO88" s="98"/>
      <c r="VJR88" s="98"/>
      <c r="VJU88" s="98"/>
      <c r="VJX88" s="98"/>
      <c r="VKA88" s="98"/>
      <c r="VKD88" s="98"/>
      <c r="VKG88" s="98"/>
      <c r="VKJ88" s="98"/>
      <c r="VKM88" s="98"/>
      <c r="VKP88" s="98"/>
      <c r="VKS88" s="98"/>
      <c r="VKV88" s="98"/>
      <c r="VKY88" s="98"/>
      <c r="VLB88" s="98"/>
      <c r="VLE88" s="98"/>
      <c r="VLH88" s="98"/>
      <c r="VLK88" s="98"/>
      <c r="VLN88" s="98"/>
      <c r="VLQ88" s="98"/>
      <c r="VLT88" s="98"/>
      <c r="VLW88" s="98"/>
      <c r="VLZ88" s="98"/>
      <c r="VMC88" s="98"/>
      <c r="VMF88" s="98"/>
      <c r="VMI88" s="98"/>
      <c r="VML88" s="98"/>
      <c r="VMO88" s="98"/>
      <c r="VMR88" s="98"/>
      <c r="VMU88" s="98"/>
      <c r="VMX88" s="98"/>
      <c r="VNA88" s="98"/>
      <c r="VND88" s="98"/>
      <c r="VNG88" s="98"/>
      <c r="VNJ88" s="98"/>
      <c r="VNM88" s="98"/>
      <c r="VNP88" s="98"/>
      <c r="VNS88" s="98"/>
      <c r="VNV88" s="98"/>
      <c r="VNY88" s="98"/>
      <c r="VOB88" s="98"/>
      <c r="VOE88" s="98"/>
      <c r="VOH88" s="98"/>
      <c r="VOK88" s="98"/>
      <c r="VON88" s="98"/>
      <c r="VOQ88" s="98"/>
      <c r="VOT88" s="98"/>
      <c r="VOW88" s="98"/>
      <c r="VOZ88" s="98"/>
      <c r="VPC88" s="98"/>
      <c r="VPF88" s="98"/>
      <c r="VPI88" s="98"/>
      <c r="VPL88" s="98"/>
      <c r="VPO88" s="98"/>
      <c r="VPR88" s="98"/>
      <c r="VPU88" s="98"/>
      <c r="VPX88" s="98"/>
      <c r="VQA88" s="98"/>
      <c r="VQD88" s="98"/>
      <c r="VQG88" s="98"/>
      <c r="VQJ88" s="98"/>
      <c r="VQM88" s="98"/>
      <c r="VQP88" s="98"/>
      <c r="VQS88" s="98"/>
      <c r="VQV88" s="98"/>
      <c r="VQY88" s="98"/>
      <c r="VRB88" s="98"/>
      <c r="VRE88" s="98"/>
      <c r="VRH88" s="98"/>
      <c r="VRK88" s="98"/>
      <c r="VRN88" s="98"/>
      <c r="VRQ88" s="98"/>
      <c r="VRT88" s="98"/>
      <c r="VRW88" s="98"/>
      <c r="VRZ88" s="98"/>
      <c r="VSC88" s="98"/>
      <c r="VSF88" s="98"/>
      <c r="VSI88" s="98"/>
      <c r="VSL88" s="98"/>
      <c r="VSO88" s="98"/>
      <c r="VSR88" s="98"/>
      <c r="VSU88" s="98"/>
      <c r="VSX88" s="98"/>
      <c r="VTA88" s="98"/>
      <c r="VTD88" s="98"/>
      <c r="VTG88" s="98"/>
      <c r="VTJ88" s="98"/>
      <c r="VTM88" s="98"/>
      <c r="VTP88" s="98"/>
      <c r="VTS88" s="98"/>
      <c r="VTV88" s="98"/>
      <c r="VTY88" s="98"/>
      <c r="VUB88" s="98"/>
      <c r="VUE88" s="98"/>
      <c r="VUH88" s="98"/>
      <c r="VUK88" s="98"/>
      <c r="VUN88" s="98"/>
      <c r="VUQ88" s="98"/>
      <c r="VUT88" s="98"/>
      <c r="VUW88" s="98"/>
      <c r="VUZ88" s="98"/>
      <c r="VVC88" s="98"/>
      <c r="VVF88" s="98"/>
      <c r="VVI88" s="98"/>
      <c r="VVL88" s="98"/>
      <c r="VVO88" s="98"/>
      <c r="VVR88" s="98"/>
      <c r="VVU88" s="98"/>
      <c r="VVX88" s="98"/>
      <c r="VWA88" s="98"/>
      <c r="VWD88" s="98"/>
      <c r="VWG88" s="98"/>
      <c r="VWJ88" s="98"/>
      <c r="VWM88" s="98"/>
      <c r="VWP88" s="98"/>
      <c r="VWS88" s="98"/>
      <c r="VWV88" s="98"/>
      <c r="VWY88" s="98"/>
      <c r="VXB88" s="98"/>
      <c r="VXE88" s="98"/>
      <c r="VXH88" s="98"/>
      <c r="VXK88" s="98"/>
      <c r="VXN88" s="98"/>
      <c r="VXQ88" s="98"/>
      <c r="VXT88" s="98"/>
      <c r="VXW88" s="98"/>
      <c r="VXZ88" s="98"/>
      <c r="VYC88" s="98"/>
      <c r="VYF88" s="98"/>
      <c r="VYI88" s="98"/>
      <c r="VYL88" s="98"/>
      <c r="VYO88" s="98"/>
      <c r="VYR88" s="98"/>
      <c r="VYU88" s="98"/>
      <c r="VYX88" s="98"/>
      <c r="VZA88" s="98"/>
      <c r="VZD88" s="98"/>
      <c r="VZG88" s="98"/>
      <c r="VZJ88" s="98"/>
      <c r="VZM88" s="98"/>
      <c r="VZP88" s="98"/>
      <c r="VZS88" s="98"/>
      <c r="VZV88" s="98"/>
      <c r="VZY88" s="98"/>
      <c r="WAB88" s="98"/>
      <c r="WAE88" s="98"/>
      <c r="WAH88" s="98"/>
      <c r="WAK88" s="98"/>
      <c r="WAN88" s="98"/>
      <c r="WAQ88" s="98"/>
      <c r="WAT88" s="98"/>
      <c r="WAW88" s="98"/>
      <c r="WAZ88" s="98"/>
      <c r="WBC88" s="98"/>
      <c r="WBF88" s="98"/>
      <c r="WBI88" s="98"/>
      <c r="WBL88" s="98"/>
      <c r="WBO88" s="98"/>
      <c r="WBR88" s="98"/>
      <c r="WBU88" s="98"/>
      <c r="WBX88" s="98"/>
      <c r="WCA88" s="98"/>
      <c r="WCD88" s="98"/>
      <c r="WCG88" s="98"/>
      <c r="WCJ88" s="98"/>
      <c r="WCM88" s="98"/>
      <c r="WCP88" s="98"/>
      <c r="WCS88" s="98"/>
      <c r="WCV88" s="98"/>
      <c r="WCY88" s="98"/>
      <c r="WDB88" s="98"/>
      <c r="WDE88" s="98"/>
      <c r="WDH88" s="98"/>
      <c r="WDK88" s="98"/>
      <c r="WDN88" s="98"/>
      <c r="WDQ88" s="98"/>
      <c r="WDT88" s="98"/>
      <c r="WDW88" s="98"/>
      <c r="WDZ88" s="98"/>
      <c r="WEC88" s="98"/>
      <c r="WEF88" s="98"/>
      <c r="WEI88" s="98"/>
      <c r="WEL88" s="98"/>
      <c r="WEO88" s="98"/>
      <c r="WER88" s="98"/>
      <c r="WEU88" s="98"/>
      <c r="WEX88" s="98"/>
      <c r="WFA88" s="98"/>
      <c r="WFD88" s="98"/>
      <c r="WFG88" s="98"/>
      <c r="WFJ88" s="98"/>
      <c r="WFM88" s="98"/>
      <c r="WFP88" s="98"/>
      <c r="WFS88" s="98"/>
      <c r="WFV88" s="98"/>
      <c r="WFY88" s="98"/>
      <c r="WGB88" s="98"/>
      <c r="WGE88" s="98"/>
      <c r="WGH88" s="98"/>
      <c r="WGK88" s="98"/>
      <c r="WGN88" s="98"/>
      <c r="WGQ88" s="98"/>
      <c r="WGT88" s="98"/>
      <c r="WGW88" s="98"/>
      <c r="WGZ88" s="98"/>
      <c r="WHC88" s="98"/>
      <c r="WHF88" s="98"/>
      <c r="WHI88" s="98"/>
      <c r="WHL88" s="98"/>
      <c r="WHO88" s="98"/>
      <c r="WHR88" s="98"/>
      <c r="WHU88" s="98"/>
      <c r="WHX88" s="98"/>
      <c r="WIA88" s="98"/>
      <c r="WID88" s="98"/>
      <c r="WIG88" s="98"/>
      <c r="WIJ88" s="98"/>
      <c r="WIM88" s="98"/>
      <c r="WIP88" s="98"/>
      <c r="WIS88" s="98"/>
      <c r="WIV88" s="98"/>
      <c r="WIY88" s="98"/>
      <c r="WJB88" s="98"/>
      <c r="WJE88" s="98"/>
      <c r="WJH88" s="98"/>
      <c r="WJK88" s="98"/>
      <c r="WJN88" s="98"/>
      <c r="WJQ88" s="98"/>
      <c r="WJT88" s="98"/>
      <c r="WJW88" s="98"/>
      <c r="WJZ88" s="98"/>
      <c r="WKC88" s="98"/>
      <c r="WKF88" s="98"/>
      <c r="WKI88" s="98"/>
      <c r="WKL88" s="98"/>
      <c r="WKO88" s="98"/>
      <c r="WKR88" s="98"/>
      <c r="WKU88" s="98"/>
      <c r="WKX88" s="98"/>
      <c r="WLA88" s="98"/>
      <c r="WLD88" s="98"/>
      <c r="WLG88" s="98"/>
      <c r="WLJ88" s="98"/>
      <c r="WLM88" s="98"/>
      <c r="WLP88" s="98"/>
      <c r="WLS88" s="98"/>
      <c r="WLV88" s="98"/>
      <c r="WLY88" s="98"/>
      <c r="WMB88" s="98"/>
      <c r="WME88" s="98"/>
      <c r="WMH88" s="98"/>
      <c r="WMK88" s="98"/>
      <c r="WMN88" s="98"/>
      <c r="WMQ88" s="98"/>
      <c r="WMT88" s="98"/>
      <c r="WMW88" s="98"/>
      <c r="WMZ88" s="98"/>
      <c r="WNC88" s="98"/>
      <c r="WNF88" s="98"/>
      <c r="WNI88" s="98"/>
      <c r="WNL88" s="98"/>
      <c r="WNO88" s="98"/>
      <c r="WNR88" s="98"/>
      <c r="WNU88" s="98"/>
      <c r="WNX88" s="98"/>
      <c r="WOA88" s="98"/>
      <c r="WOD88" s="98"/>
      <c r="WOG88" s="98"/>
      <c r="WOJ88" s="98"/>
      <c r="WOM88" s="98"/>
      <c r="WOP88" s="98"/>
      <c r="WOS88" s="98"/>
      <c r="WOV88" s="98"/>
      <c r="WOY88" s="98"/>
      <c r="WPB88" s="98"/>
      <c r="WPE88" s="98"/>
      <c r="WPH88" s="98"/>
      <c r="WPK88" s="98"/>
      <c r="WPN88" s="98"/>
      <c r="WPQ88" s="98"/>
      <c r="WPT88" s="98"/>
      <c r="WPW88" s="98"/>
      <c r="WPZ88" s="98"/>
      <c r="WQC88" s="98"/>
      <c r="WQF88" s="98"/>
      <c r="WQI88" s="98"/>
      <c r="WQL88" s="98"/>
      <c r="WQO88" s="98"/>
      <c r="WQR88" s="98"/>
      <c r="WQU88" s="98"/>
      <c r="WQX88" s="98"/>
      <c r="WRA88" s="98"/>
      <c r="WRD88" s="98"/>
      <c r="WRG88" s="98"/>
      <c r="WRJ88" s="98"/>
      <c r="WRM88" s="98"/>
      <c r="WRP88" s="98"/>
      <c r="WRS88" s="98"/>
      <c r="WRV88" s="98"/>
      <c r="WRY88" s="98"/>
      <c r="WSB88" s="98"/>
      <c r="WSE88" s="98"/>
      <c r="WSH88" s="98"/>
      <c r="WSK88" s="98"/>
      <c r="WSN88" s="98"/>
      <c r="WSQ88" s="98"/>
      <c r="WST88" s="98"/>
      <c r="WSW88" s="98"/>
      <c r="WSZ88" s="98"/>
      <c r="WTC88" s="98"/>
      <c r="WTF88" s="98"/>
      <c r="WTI88" s="98"/>
      <c r="WTL88" s="98"/>
      <c r="WTO88" s="98"/>
      <c r="WTR88" s="98"/>
      <c r="WTU88" s="98"/>
      <c r="WTX88" s="98"/>
      <c r="WUA88" s="98"/>
      <c r="WUD88" s="98"/>
      <c r="WUG88" s="98"/>
      <c r="WUJ88" s="98"/>
      <c r="WUM88" s="98"/>
      <c r="WUP88" s="98"/>
      <c r="WUS88" s="98"/>
      <c r="WUV88" s="98"/>
      <c r="WUY88" s="98"/>
      <c r="WVB88" s="98"/>
      <c r="WVE88" s="98"/>
      <c r="WVH88" s="98"/>
      <c r="WVK88" s="98"/>
      <c r="WVN88" s="98"/>
      <c r="WVQ88" s="98"/>
      <c r="WVT88" s="98"/>
      <c r="WVW88" s="98"/>
      <c r="WVZ88" s="98"/>
      <c r="WWC88" s="98"/>
      <c r="WWF88" s="98"/>
      <c r="WWI88" s="98"/>
      <c r="WWL88" s="98"/>
      <c r="WWO88" s="98"/>
      <c r="WWR88" s="98"/>
      <c r="WWU88" s="98"/>
      <c r="WWX88" s="98"/>
      <c r="WXA88" s="98"/>
      <c r="WXD88" s="98"/>
      <c r="WXG88" s="98"/>
      <c r="WXJ88" s="98"/>
      <c r="WXM88" s="98"/>
      <c r="WXP88" s="98"/>
      <c r="WXS88" s="98"/>
      <c r="WXV88" s="98"/>
      <c r="WXY88" s="98"/>
      <c r="WYB88" s="98"/>
      <c r="WYE88" s="98"/>
      <c r="WYH88" s="98"/>
      <c r="WYK88" s="98"/>
      <c r="WYN88" s="98"/>
      <c r="WYQ88" s="98"/>
      <c r="WYT88" s="98"/>
      <c r="WYW88" s="98"/>
      <c r="WYZ88" s="98"/>
      <c r="WZC88" s="98"/>
      <c r="WZF88" s="98"/>
      <c r="WZI88" s="98"/>
      <c r="WZL88" s="98"/>
      <c r="WZO88" s="98"/>
      <c r="WZR88" s="98"/>
      <c r="WZU88" s="98"/>
      <c r="WZX88" s="98"/>
      <c r="XAA88" s="98"/>
      <c r="XAD88" s="98"/>
      <c r="XAG88" s="98"/>
      <c r="XAJ88" s="98"/>
      <c r="XAM88" s="98"/>
      <c r="XAP88" s="98"/>
      <c r="XAS88" s="98"/>
      <c r="XAV88" s="98"/>
      <c r="XAY88" s="98"/>
      <c r="XBB88" s="98"/>
      <c r="XBE88" s="98"/>
      <c r="XBH88" s="98"/>
      <c r="XBK88" s="98"/>
      <c r="XBN88" s="98"/>
      <c r="XBQ88" s="98"/>
      <c r="XBT88" s="98"/>
      <c r="XBW88" s="98"/>
      <c r="XBZ88" s="98"/>
      <c r="XCC88" s="98"/>
      <c r="XCF88" s="98"/>
      <c r="XCI88" s="98"/>
      <c r="XCL88" s="98"/>
      <c r="XCO88" s="98"/>
      <c r="XCR88" s="98"/>
      <c r="XCU88" s="98"/>
      <c r="XCX88" s="98"/>
      <c r="XDA88" s="98"/>
      <c r="XDD88" s="98"/>
      <c r="XDG88" s="98"/>
      <c r="XDJ88" s="98"/>
      <c r="XDM88" s="98"/>
      <c r="XDP88" s="98"/>
      <c r="XDS88" s="98"/>
      <c r="XDV88" s="98"/>
      <c r="XDY88" s="98"/>
      <c r="XEB88" s="98"/>
      <c r="XEE88" s="98"/>
      <c r="XEH88" s="98"/>
      <c r="XEK88" s="98"/>
      <c r="XEN88" s="98"/>
    </row>
    <row r="89" spans="1:1023 1026:2046 2049:3072 3075:4095 4098:5118 5121:6144 6147:7167 7170:8190 8193:9216 9219:10239 10242:11262 11265:12288 12291:13311 13314:14334 14337:15360 15363:16368" s="75" customFormat="1" ht="15.95" customHeight="1">
      <c r="A89" s="237">
        <v>4</v>
      </c>
      <c r="B89" s="237"/>
      <c r="C89" s="245" t="s">
        <v>2</v>
      </c>
      <c r="D89" s="235">
        <f t="shared" ref="D89:F90" si="11">D90</f>
        <v>16511.830000000002</v>
      </c>
      <c r="E89" s="235">
        <f t="shared" si="11"/>
        <v>48500</v>
      </c>
      <c r="F89" s="235">
        <f t="shared" si="11"/>
        <v>11396.89</v>
      </c>
      <c r="G89" s="236">
        <f t="shared" si="9"/>
        <v>69.022573512445305</v>
      </c>
      <c r="H89" s="236">
        <f t="shared" si="10"/>
        <v>23.498742268041237</v>
      </c>
    </row>
    <row r="90" spans="1:1023 1026:2046 2049:3072 3075:4095 4098:5118 5121:6144 6147:7167 7170:8190 8193:9216 9219:10239 10242:11262 11265:12288 12291:13311 13314:14334 14337:15360 15363:16368" ht="15.95" customHeight="1">
      <c r="A90" s="233">
        <v>42</v>
      </c>
      <c r="B90" s="237"/>
      <c r="C90" s="245" t="s">
        <v>69</v>
      </c>
      <c r="D90" s="235">
        <f t="shared" si="11"/>
        <v>16511.830000000002</v>
      </c>
      <c r="E90" s="235">
        <f t="shared" si="11"/>
        <v>48500</v>
      </c>
      <c r="F90" s="235">
        <f t="shared" si="11"/>
        <v>11396.89</v>
      </c>
      <c r="G90" s="236">
        <f t="shared" si="9"/>
        <v>69.022573512445305</v>
      </c>
      <c r="H90" s="236">
        <f t="shared" si="10"/>
        <v>23.498742268041237</v>
      </c>
    </row>
    <row r="91" spans="1:1023 1026:2046 2049:3072 3075:4095 4098:5118 5121:6144 6147:7167 7170:8190 8193:9216 9219:10239 10242:11262 11265:12288 12291:13311 13314:14334 14337:15360 15363:16368" ht="15.95" customHeight="1">
      <c r="A91" s="218"/>
      <c r="B91" s="221">
        <v>422</v>
      </c>
      <c r="C91" s="26" t="s">
        <v>233</v>
      </c>
      <c r="D91" s="39">
        <f>D92+D96+D93+D94+D95</f>
        <v>16511.830000000002</v>
      </c>
      <c r="E91" s="39">
        <f>E92+E93+E94+E95+E96</f>
        <v>48500</v>
      </c>
      <c r="F91" s="39">
        <f>F92+F93+F94+F95+F96</f>
        <v>11396.89</v>
      </c>
      <c r="G91" s="35">
        <f t="shared" si="9"/>
        <v>69.022573512445305</v>
      </c>
      <c r="H91" s="35">
        <f t="shared" si="10"/>
        <v>23.498742268041237</v>
      </c>
    </row>
    <row r="92" spans="1:1023 1026:2046 2049:3072 3075:4095 4098:5118 5121:6144 6147:7167 7170:8190 8193:9216 9219:10239 10242:11262 11265:12288 12291:13311 13314:14334 14337:15360 15363:16368" ht="15.95" customHeight="1">
      <c r="A92" s="22"/>
      <c r="B92" s="220">
        <v>4221</v>
      </c>
      <c r="C92" s="26" t="s">
        <v>71</v>
      </c>
      <c r="D92" s="39">
        <v>883.41</v>
      </c>
      <c r="E92" s="39">
        <v>2000</v>
      </c>
      <c r="F92" s="39">
        <v>0</v>
      </c>
      <c r="G92" s="35">
        <f t="shared" si="9"/>
        <v>0</v>
      </c>
      <c r="H92" s="35">
        <f t="shared" si="10"/>
        <v>0</v>
      </c>
    </row>
    <row r="93" spans="1:1023 1026:2046 2049:3072 3075:4095 4098:5118 5121:6144 6147:7167 7170:8190 8193:9216 9219:10239 10242:11262 11265:12288 12291:13311 13314:14334 14337:15360 15363:16368" ht="15.95" customHeight="1">
      <c r="A93" s="22"/>
      <c r="B93" s="220">
        <v>4222</v>
      </c>
      <c r="C93" s="26" t="s">
        <v>73</v>
      </c>
      <c r="D93" s="39">
        <v>2565</v>
      </c>
      <c r="E93" s="39">
        <v>2000</v>
      </c>
      <c r="F93" s="39">
        <v>0</v>
      </c>
      <c r="G93" s="35">
        <v>0</v>
      </c>
      <c r="H93" s="35">
        <f t="shared" si="10"/>
        <v>0</v>
      </c>
    </row>
    <row r="94" spans="1:1023 1026:2046 2049:3072 3075:4095 4098:5118 5121:6144 6147:7167 7170:8190 8193:9216 9219:10239 10242:11262 11265:12288 12291:13311 13314:14334 14337:15360 15363:16368" ht="15.95" customHeight="1">
      <c r="A94" s="22"/>
      <c r="B94" s="220">
        <v>4223</v>
      </c>
      <c r="C94" s="26" t="s">
        <v>74</v>
      </c>
      <c r="D94" s="39">
        <v>4037.5</v>
      </c>
      <c r="E94" s="39">
        <v>2500</v>
      </c>
      <c r="F94" s="39">
        <v>409.39</v>
      </c>
      <c r="G94" s="35">
        <v>0</v>
      </c>
      <c r="H94" s="35">
        <f t="shared" si="10"/>
        <v>16.375599999999999</v>
      </c>
    </row>
    <row r="95" spans="1:1023 1026:2046 2049:3072 3075:4095 4098:5118 5121:6144 6147:7167 7170:8190 8193:9216 9219:10239 10242:11262 11265:12288 12291:13311 13314:14334 14337:15360 15363:16368" ht="15.95" customHeight="1">
      <c r="A95" s="22"/>
      <c r="B95" s="220">
        <v>4224</v>
      </c>
      <c r="C95" s="26" t="s">
        <v>102</v>
      </c>
      <c r="D95" s="39">
        <v>9025.92</v>
      </c>
      <c r="E95" s="39">
        <v>40000</v>
      </c>
      <c r="F95" s="39">
        <v>10987.5</v>
      </c>
      <c r="G95" s="35">
        <f t="shared" si="9"/>
        <v>121.73274303339714</v>
      </c>
      <c r="H95" s="35">
        <f t="shared" si="10"/>
        <v>27.468749999999996</v>
      </c>
    </row>
    <row r="96" spans="1:1023 1026:2046 2049:3072 3075:4095 4098:5118 5121:6144 6147:7167 7170:8190 8193:9216 9219:10239 10242:11262 11265:12288 12291:13311 13314:14334 14337:15360 15363:16368" ht="15.95" customHeight="1">
      <c r="A96" s="22"/>
      <c r="B96" s="220">
        <v>4225</v>
      </c>
      <c r="C96" s="26" t="s">
        <v>75</v>
      </c>
      <c r="D96" s="39">
        <v>0</v>
      </c>
      <c r="E96" s="39">
        <v>2000</v>
      </c>
      <c r="F96" s="39">
        <v>0</v>
      </c>
      <c r="G96" s="35">
        <v>0</v>
      </c>
      <c r="H96" s="35">
        <f t="shared" si="10"/>
        <v>0</v>
      </c>
    </row>
    <row r="97" spans="3:8">
      <c r="C97" s="15"/>
      <c r="D97" s="13"/>
      <c r="E97" s="13"/>
      <c r="F97" s="13"/>
      <c r="G97" s="223"/>
      <c r="H97" s="223"/>
    </row>
    <row r="98" spans="3:8">
      <c r="D98" s="13"/>
      <c r="E98" s="13"/>
      <c r="F98" s="13"/>
      <c r="G98" s="223"/>
      <c r="H98" s="224"/>
    </row>
    <row r="99" spans="3:8">
      <c r="D99" s="13"/>
      <c r="E99" s="13"/>
      <c r="F99" s="13"/>
      <c r="G99" s="223"/>
      <c r="H99" s="224"/>
    </row>
    <row r="100" spans="3:8">
      <c r="D100" s="13"/>
      <c r="E100" s="13"/>
      <c r="F100" s="13"/>
      <c r="G100" s="223"/>
      <c r="H100" s="224"/>
    </row>
    <row r="101" spans="3:8">
      <c r="D101" s="13"/>
      <c r="E101" s="13"/>
      <c r="F101" s="13"/>
      <c r="G101" s="223"/>
      <c r="H101" s="224"/>
    </row>
    <row r="102" spans="3:8">
      <c r="D102" s="13"/>
      <c r="E102" s="13"/>
      <c r="F102" s="13"/>
      <c r="G102" s="223"/>
      <c r="H102" s="224"/>
    </row>
    <row r="103" spans="3:8">
      <c r="D103" s="13"/>
      <c r="E103" s="13"/>
      <c r="F103" s="13"/>
      <c r="G103" s="223"/>
      <c r="H103" s="224"/>
    </row>
    <row r="104" spans="3:8">
      <c r="D104" s="13"/>
      <c r="E104" s="13"/>
      <c r="F104" s="13"/>
      <c r="G104" s="223"/>
      <c r="H104" s="224"/>
    </row>
    <row r="105" spans="3:8">
      <c r="D105" s="13"/>
      <c r="E105" s="13"/>
      <c r="F105" s="13"/>
      <c r="G105" s="223"/>
      <c r="H105" s="224"/>
    </row>
    <row r="106" spans="3:8">
      <c r="D106" s="13"/>
      <c r="E106" s="13"/>
      <c r="F106" s="13"/>
      <c r="G106" s="223"/>
      <c r="H106" s="224"/>
    </row>
    <row r="107" spans="3:8">
      <c r="D107" s="13"/>
      <c r="E107" s="13"/>
      <c r="F107" s="13"/>
      <c r="G107" s="223"/>
      <c r="H107" s="224"/>
    </row>
    <row r="108" spans="3:8">
      <c r="D108" s="13"/>
      <c r="E108" s="13"/>
      <c r="F108" s="13"/>
      <c r="G108" s="223"/>
      <c r="H108" s="224"/>
    </row>
    <row r="109" spans="3:8">
      <c r="D109" s="13"/>
      <c r="E109" s="13"/>
      <c r="F109" s="13"/>
      <c r="G109" s="223"/>
      <c r="H109" s="224"/>
    </row>
    <row r="110" spans="3:8">
      <c r="D110" s="13"/>
      <c r="E110" s="13"/>
      <c r="F110" s="13"/>
      <c r="G110" s="223"/>
      <c r="H110" s="224"/>
    </row>
    <row r="111" spans="3:8">
      <c r="D111" s="13"/>
      <c r="E111" s="13"/>
      <c r="F111" s="13"/>
      <c r="G111" s="223"/>
      <c r="H111" s="224"/>
    </row>
    <row r="112" spans="3:8">
      <c r="D112" s="13"/>
      <c r="E112" s="13"/>
      <c r="F112" s="13"/>
      <c r="G112" s="223"/>
      <c r="H112" s="224"/>
    </row>
    <row r="113" spans="4:8">
      <c r="D113" s="13"/>
      <c r="E113" s="13"/>
      <c r="F113" s="13"/>
      <c r="G113" s="223"/>
      <c r="H113" s="224"/>
    </row>
    <row r="114" spans="4:8">
      <c r="D114" s="13"/>
      <c r="E114" s="13"/>
      <c r="F114" s="13"/>
      <c r="G114" s="223"/>
      <c r="H114" s="224"/>
    </row>
    <row r="115" spans="4:8">
      <c r="D115" s="13"/>
      <c r="E115" s="13"/>
      <c r="F115" s="13"/>
      <c r="G115" s="223"/>
      <c r="H115" s="224"/>
    </row>
    <row r="116" spans="4:8">
      <c r="D116" s="13"/>
      <c r="E116" s="13"/>
      <c r="F116" s="13"/>
      <c r="G116" s="223"/>
      <c r="H116" s="224"/>
    </row>
    <row r="117" spans="4:8">
      <c r="D117" s="13"/>
      <c r="E117" s="13"/>
      <c r="F117" s="13"/>
      <c r="G117" s="223"/>
      <c r="H117" s="224"/>
    </row>
    <row r="118" spans="4:8">
      <c r="D118" s="13"/>
      <c r="E118" s="13"/>
      <c r="F118" s="13"/>
      <c r="G118" s="223"/>
      <c r="H118" s="224"/>
    </row>
    <row r="119" spans="4:8">
      <c r="D119" s="13"/>
      <c r="E119" s="13"/>
      <c r="F119" s="13"/>
      <c r="G119" s="223"/>
      <c r="H119" s="224"/>
    </row>
    <row r="120" spans="4:8">
      <c r="D120" s="13"/>
      <c r="E120" s="13"/>
      <c r="F120" s="13"/>
      <c r="G120" s="223"/>
      <c r="H120" s="224"/>
    </row>
    <row r="121" spans="4:8">
      <c r="D121" s="13"/>
      <c r="E121" s="13"/>
      <c r="F121" s="13"/>
      <c r="G121" s="223"/>
      <c r="H121" s="224"/>
    </row>
    <row r="122" spans="4:8">
      <c r="D122" s="13"/>
      <c r="E122" s="13"/>
      <c r="F122" s="13"/>
      <c r="G122" s="223"/>
      <c r="H122" s="224"/>
    </row>
    <row r="123" spans="4:8">
      <c r="D123" s="13"/>
      <c r="E123" s="13"/>
      <c r="F123" s="13"/>
      <c r="G123" s="223"/>
      <c r="H123" s="224"/>
    </row>
    <row r="124" spans="4:8">
      <c r="D124" s="13"/>
      <c r="E124" s="13"/>
      <c r="F124" s="13"/>
      <c r="G124" s="223"/>
      <c r="H124" s="224"/>
    </row>
    <row r="125" spans="4:8">
      <c r="D125" s="13"/>
      <c r="E125" s="13"/>
      <c r="F125" s="13"/>
      <c r="G125" s="223"/>
      <c r="H125" s="224"/>
    </row>
    <row r="126" spans="4:8">
      <c r="D126" s="13"/>
      <c r="E126" s="13"/>
      <c r="F126" s="13"/>
      <c r="G126" s="223"/>
      <c r="H126" s="224"/>
    </row>
    <row r="127" spans="4:8">
      <c r="D127" s="13"/>
      <c r="E127" s="13"/>
      <c r="F127" s="13"/>
      <c r="G127" s="223"/>
      <c r="H127" s="224"/>
    </row>
    <row r="128" spans="4:8">
      <c r="D128" s="13"/>
      <c r="E128" s="13"/>
      <c r="F128" s="13"/>
      <c r="G128" s="223"/>
      <c r="H128" s="224"/>
    </row>
    <row r="129" spans="4:8">
      <c r="D129" s="13"/>
      <c r="E129" s="13"/>
      <c r="F129" s="13"/>
      <c r="G129" s="223"/>
      <c r="H129" s="224"/>
    </row>
    <row r="130" spans="4:8">
      <c r="D130" s="13"/>
      <c r="E130" s="13"/>
      <c r="F130" s="13"/>
      <c r="G130" s="223"/>
      <c r="H130" s="224"/>
    </row>
    <row r="131" spans="4:8">
      <c r="D131" s="13"/>
      <c r="E131" s="13"/>
      <c r="F131" s="13"/>
      <c r="G131" s="223"/>
      <c r="H131" s="224"/>
    </row>
    <row r="132" spans="4:8">
      <c r="D132" s="13"/>
      <c r="E132" s="13"/>
      <c r="F132" s="13"/>
      <c r="G132" s="223"/>
      <c r="H132" s="224"/>
    </row>
    <row r="133" spans="4:8">
      <c r="D133" s="13"/>
      <c r="E133" s="13"/>
      <c r="F133" s="13"/>
      <c r="G133" s="223"/>
      <c r="H133" s="224"/>
    </row>
    <row r="134" spans="4:8">
      <c r="D134" s="13"/>
      <c r="E134" s="13"/>
      <c r="F134" s="13"/>
      <c r="G134" s="223"/>
      <c r="H134" s="224"/>
    </row>
    <row r="135" spans="4:8">
      <c r="D135" s="13"/>
      <c r="E135" s="13"/>
      <c r="F135" s="13"/>
      <c r="G135" s="223"/>
      <c r="H135" s="224"/>
    </row>
    <row r="136" spans="4:8">
      <c r="D136" s="13"/>
      <c r="E136" s="13"/>
      <c r="F136" s="13"/>
      <c r="G136" s="223"/>
      <c r="H136" s="224"/>
    </row>
    <row r="137" spans="4:8">
      <c r="D137" s="13"/>
      <c r="E137" s="13"/>
      <c r="F137" s="13"/>
      <c r="G137" s="223"/>
      <c r="H137" s="224"/>
    </row>
    <row r="138" spans="4:8">
      <c r="D138" s="13"/>
      <c r="E138" s="13"/>
      <c r="F138" s="13"/>
      <c r="G138" s="223"/>
      <c r="H138" s="224"/>
    </row>
    <row r="139" spans="4:8">
      <c r="D139" s="13"/>
      <c r="E139" s="13"/>
      <c r="F139" s="13"/>
      <c r="G139" s="223"/>
      <c r="H139" s="224"/>
    </row>
    <row r="140" spans="4:8">
      <c r="D140" s="13"/>
      <c r="E140" s="13"/>
      <c r="F140" s="13"/>
      <c r="G140" s="223"/>
      <c r="H140" s="224"/>
    </row>
    <row r="141" spans="4:8">
      <c r="D141" s="13"/>
      <c r="E141" s="13"/>
      <c r="F141" s="13"/>
      <c r="G141" s="223"/>
      <c r="H141" s="224"/>
    </row>
    <row r="142" spans="4:8">
      <c r="D142" s="13"/>
      <c r="E142" s="13"/>
      <c r="F142" s="13"/>
      <c r="G142" s="223"/>
      <c r="H142" s="224"/>
    </row>
    <row r="143" spans="4:8">
      <c r="D143" s="13"/>
      <c r="E143" s="13"/>
      <c r="F143" s="13"/>
      <c r="G143" s="223"/>
      <c r="H143" s="224"/>
    </row>
    <row r="144" spans="4:8">
      <c r="D144" s="13"/>
      <c r="E144" s="13"/>
      <c r="F144" s="13"/>
      <c r="G144" s="223"/>
      <c r="H144" s="224"/>
    </row>
    <row r="145" spans="4:8">
      <c r="D145" s="13"/>
      <c r="E145" s="13"/>
      <c r="F145" s="13"/>
      <c r="G145" s="223"/>
      <c r="H145" s="224"/>
    </row>
    <row r="146" spans="4:8">
      <c r="D146" s="13"/>
      <c r="E146" s="13"/>
      <c r="F146" s="13"/>
      <c r="G146" s="223"/>
      <c r="H146" s="224"/>
    </row>
    <row r="147" spans="4:8">
      <c r="D147" s="13"/>
      <c r="E147" s="13"/>
      <c r="F147" s="13"/>
      <c r="G147" s="223"/>
      <c r="H147" s="224"/>
    </row>
    <row r="148" spans="4:8">
      <c r="D148" s="13"/>
      <c r="E148" s="13"/>
      <c r="F148" s="13"/>
      <c r="G148" s="223"/>
      <c r="H148" s="224"/>
    </row>
    <row r="149" spans="4:8">
      <c r="D149" s="13"/>
      <c r="E149" s="13"/>
      <c r="F149" s="13"/>
      <c r="G149" s="223"/>
      <c r="H149" s="224"/>
    </row>
    <row r="150" spans="4:8">
      <c r="D150" s="13"/>
      <c r="E150" s="13"/>
      <c r="F150" s="13"/>
      <c r="G150" s="223"/>
      <c r="H150" s="224"/>
    </row>
    <row r="151" spans="4:8">
      <c r="D151" s="13"/>
      <c r="E151" s="13"/>
      <c r="F151" s="13"/>
      <c r="G151" s="223"/>
      <c r="H151" s="224"/>
    </row>
    <row r="152" spans="4:8">
      <c r="D152" s="13"/>
      <c r="E152" s="13"/>
      <c r="F152" s="13"/>
      <c r="G152" s="223"/>
      <c r="H152" s="224"/>
    </row>
    <row r="153" spans="4:8">
      <c r="D153" s="13"/>
      <c r="E153" s="13"/>
      <c r="F153" s="13"/>
      <c r="G153" s="223"/>
      <c r="H153" s="224"/>
    </row>
    <row r="154" spans="4:8">
      <c r="D154" s="13"/>
      <c r="E154" s="13"/>
      <c r="F154" s="13"/>
      <c r="G154" s="223"/>
      <c r="H154" s="224"/>
    </row>
    <row r="155" spans="4:8">
      <c r="D155" s="13"/>
      <c r="E155" s="13"/>
      <c r="F155" s="13"/>
      <c r="G155" s="223"/>
      <c r="H155" s="224"/>
    </row>
    <row r="156" spans="4:8">
      <c r="D156" s="13"/>
      <c r="E156" s="13"/>
      <c r="F156" s="13"/>
      <c r="G156" s="223"/>
      <c r="H156" s="224"/>
    </row>
    <row r="157" spans="4:8">
      <c r="D157" s="13"/>
      <c r="E157" s="13"/>
      <c r="F157" s="13"/>
      <c r="G157" s="223"/>
      <c r="H157" s="224"/>
    </row>
    <row r="158" spans="4:8">
      <c r="D158" s="13"/>
      <c r="E158" s="13"/>
      <c r="F158" s="13"/>
      <c r="G158" s="223"/>
      <c r="H158" s="224"/>
    </row>
    <row r="159" spans="4:8">
      <c r="D159" s="13"/>
      <c r="E159" s="13"/>
      <c r="F159" s="13"/>
      <c r="G159" s="223"/>
      <c r="H159" s="224"/>
    </row>
    <row r="160" spans="4:8">
      <c r="D160" s="13"/>
      <c r="E160" s="13"/>
      <c r="F160" s="13"/>
      <c r="G160" s="223"/>
      <c r="H160" s="224"/>
    </row>
    <row r="161" spans="4:8">
      <c r="D161" s="13"/>
      <c r="E161" s="13"/>
      <c r="F161" s="13"/>
      <c r="G161" s="223"/>
      <c r="H161" s="224"/>
    </row>
    <row r="162" spans="4:8">
      <c r="D162" s="13"/>
      <c r="E162" s="13"/>
      <c r="F162" s="13"/>
      <c r="G162" s="223"/>
      <c r="H162" s="224"/>
    </row>
    <row r="163" spans="4:8">
      <c r="D163" s="13"/>
      <c r="E163" s="13"/>
      <c r="F163" s="13"/>
      <c r="G163" s="223"/>
      <c r="H163" s="224"/>
    </row>
    <row r="164" spans="4:8">
      <c r="D164" s="13"/>
      <c r="E164" s="13"/>
      <c r="F164" s="13"/>
      <c r="G164" s="223"/>
      <c r="H164" s="224"/>
    </row>
    <row r="165" spans="4:8">
      <c r="D165" s="13"/>
      <c r="E165" s="13"/>
      <c r="F165" s="13"/>
      <c r="G165" s="223"/>
      <c r="H165" s="224"/>
    </row>
    <row r="166" spans="4:8">
      <c r="D166" s="13"/>
      <c r="E166" s="13"/>
      <c r="F166" s="13"/>
      <c r="G166" s="223"/>
      <c r="H166" s="224"/>
    </row>
    <row r="167" spans="4:8">
      <c r="D167" s="13"/>
      <c r="E167" s="13"/>
      <c r="F167" s="13"/>
      <c r="G167" s="223"/>
      <c r="H167" s="224"/>
    </row>
    <row r="168" spans="4:8">
      <c r="D168" s="13"/>
      <c r="E168" s="13"/>
      <c r="F168" s="13"/>
      <c r="G168" s="223"/>
      <c r="H168" s="224"/>
    </row>
    <row r="169" spans="4:8">
      <c r="D169" s="13"/>
      <c r="E169" s="13"/>
      <c r="F169" s="13"/>
      <c r="G169" s="223"/>
      <c r="H169" s="224"/>
    </row>
    <row r="170" spans="4:8">
      <c r="D170" s="13"/>
      <c r="E170" s="13"/>
      <c r="F170" s="13"/>
      <c r="G170" s="223"/>
      <c r="H170" s="224"/>
    </row>
    <row r="171" spans="4:8">
      <c r="D171" s="13"/>
      <c r="E171" s="13"/>
      <c r="F171" s="13"/>
      <c r="G171" s="223"/>
      <c r="H171" s="224"/>
    </row>
    <row r="172" spans="4:8">
      <c r="D172" s="13"/>
      <c r="E172" s="13"/>
      <c r="F172" s="13"/>
      <c r="G172" s="223"/>
      <c r="H172" s="224"/>
    </row>
    <row r="173" spans="4:8">
      <c r="D173" s="13"/>
      <c r="E173" s="13"/>
      <c r="F173" s="13"/>
      <c r="G173" s="223"/>
      <c r="H173" s="224"/>
    </row>
    <row r="174" spans="4:8">
      <c r="D174" s="13"/>
      <c r="E174" s="13"/>
      <c r="F174" s="13"/>
      <c r="G174" s="223"/>
      <c r="H174" s="224"/>
    </row>
    <row r="175" spans="4:8">
      <c r="D175" s="13"/>
      <c r="E175" s="13"/>
      <c r="F175" s="13"/>
      <c r="G175" s="223"/>
      <c r="H175" s="224"/>
    </row>
    <row r="176" spans="4:8">
      <c r="D176" s="13"/>
      <c r="E176" s="13"/>
      <c r="F176" s="13"/>
      <c r="G176" s="223"/>
      <c r="H176" s="224"/>
    </row>
    <row r="177" spans="4:8">
      <c r="D177" s="13"/>
      <c r="E177" s="13"/>
      <c r="F177" s="13"/>
      <c r="G177" s="223"/>
      <c r="H177" s="224"/>
    </row>
    <row r="178" spans="4:8">
      <c r="D178" s="13"/>
      <c r="E178" s="13"/>
      <c r="F178" s="13"/>
      <c r="G178" s="223"/>
      <c r="H178" s="224"/>
    </row>
    <row r="179" spans="4:8">
      <c r="D179" s="13"/>
      <c r="E179" s="13"/>
      <c r="F179" s="13"/>
      <c r="G179" s="223"/>
      <c r="H179" s="224"/>
    </row>
    <row r="180" spans="4:8">
      <c r="D180" s="13"/>
      <c r="E180" s="13"/>
      <c r="F180" s="13"/>
      <c r="G180" s="223"/>
      <c r="H180" s="224"/>
    </row>
    <row r="181" spans="4:8">
      <c r="D181" s="13"/>
      <c r="E181" s="13"/>
      <c r="F181" s="13"/>
      <c r="G181" s="223"/>
      <c r="H181" s="224"/>
    </row>
    <row r="182" spans="4:8">
      <c r="D182" s="13"/>
      <c r="E182" s="13"/>
      <c r="F182" s="13"/>
      <c r="G182" s="223"/>
      <c r="H182" s="224"/>
    </row>
    <row r="183" spans="4:8">
      <c r="D183" s="13"/>
      <c r="E183" s="13"/>
      <c r="F183" s="13"/>
      <c r="G183" s="223"/>
      <c r="H183" s="224"/>
    </row>
    <row r="184" spans="4:8">
      <c r="D184" s="13"/>
      <c r="E184" s="13"/>
      <c r="F184" s="13"/>
      <c r="G184" s="223"/>
      <c r="H184" s="224"/>
    </row>
    <row r="185" spans="4:8">
      <c r="D185" s="13"/>
      <c r="E185" s="13"/>
      <c r="F185" s="13"/>
      <c r="G185" s="223"/>
      <c r="H185" s="224"/>
    </row>
    <row r="186" spans="4:8">
      <c r="D186" s="13"/>
      <c r="E186" s="13"/>
      <c r="F186" s="13"/>
      <c r="G186" s="223"/>
      <c r="H186" s="224"/>
    </row>
    <row r="187" spans="4:8">
      <c r="D187" s="13"/>
      <c r="E187" s="13"/>
      <c r="F187" s="13"/>
      <c r="G187" s="223"/>
      <c r="H187" s="224"/>
    </row>
    <row r="188" spans="4:8">
      <c r="D188" s="13"/>
      <c r="E188" s="13"/>
      <c r="F188" s="13"/>
      <c r="G188" s="223"/>
      <c r="H188" s="224"/>
    </row>
    <row r="189" spans="4:8">
      <c r="D189" s="13"/>
      <c r="E189" s="13"/>
      <c r="F189" s="13"/>
      <c r="G189" s="223"/>
      <c r="H189" s="224"/>
    </row>
    <row r="190" spans="4:8">
      <c r="D190" s="13"/>
      <c r="E190" s="13"/>
      <c r="F190" s="13"/>
      <c r="G190" s="223"/>
      <c r="H190" s="224"/>
    </row>
    <row r="191" spans="4:8">
      <c r="D191" s="13"/>
      <c r="E191" s="13"/>
      <c r="F191" s="13"/>
      <c r="G191" s="223"/>
      <c r="H191" s="224"/>
    </row>
    <row r="192" spans="4:8">
      <c r="D192" s="13"/>
      <c r="E192" s="13"/>
      <c r="F192" s="13"/>
      <c r="G192" s="223"/>
      <c r="H192" s="224"/>
    </row>
    <row r="193" spans="4:8">
      <c r="D193" s="13"/>
      <c r="E193" s="13"/>
      <c r="F193" s="13"/>
      <c r="G193" s="223"/>
      <c r="H193" s="224"/>
    </row>
    <row r="194" spans="4:8">
      <c r="D194" s="13"/>
      <c r="E194" s="13"/>
      <c r="F194" s="13"/>
      <c r="G194" s="223"/>
      <c r="H194" s="224"/>
    </row>
    <row r="195" spans="4:8">
      <c r="D195" s="13"/>
      <c r="E195" s="13"/>
      <c r="F195" s="13"/>
      <c r="G195" s="223"/>
      <c r="H195" s="12"/>
    </row>
    <row r="196" spans="4:8">
      <c r="D196" s="13"/>
      <c r="E196" s="13"/>
      <c r="F196" s="13"/>
      <c r="G196" s="223"/>
      <c r="H196" s="12"/>
    </row>
    <row r="197" spans="4:8">
      <c r="D197" s="13"/>
      <c r="E197" s="13"/>
      <c r="F197" s="13"/>
      <c r="G197" s="223"/>
      <c r="H197" s="12"/>
    </row>
    <row r="198" spans="4:8">
      <c r="D198" s="13"/>
      <c r="E198" s="13"/>
      <c r="F198" s="13"/>
      <c r="G198" s="223"/>
      <c r="H198" s="12"/>
    </row>
    <row r="199" spans="4:8">
      <c r="D199" s="13"/>
      <c r="E199" s="13"/>
      <c r="F199" s="13"/>
      <c r="G199" s="223"/>
      <c r="H199" s="12"/>
    </row>
    <row r="200" spans="4:8">
      <c r="D200" s="13"/>
      <c r="E200" s="13"/>
      <c r="F200" s="13"/>
      <c r="G200" s="223"/>
      <c r="H200" s="12"/>
    </row>
    <row r="201" spans="4:8">
      <c r="D201" s="13"/>
      <c r="E201" s="13"/>
      <c r="F201" s="13"/>
      <c r="G201" s="223"/>
      <c r="H201" s="12"/>
    </row>
    <row r="202" spans="4:8">
      <c r="D202" s="13"/>
      <c r="E202" s="13"/>
      <c r="F202" s="13"/>
      <c r="G202" s="223"/>
      <c r="H202" s="12"/>
    </row>
    <row r="203" spans="4:8">
      <c r="D203" s="13"/>
      <c r="E203" s="13"/>
      <c r="F203" s="13"/>
      <c r="G203" s="223"/>
      <c r="H203" s="12"/>
    </row>
    <row r="204" spans="4:8">
      <c r="D204" s="13"/>
      <c r="E204" s="13"/>
      <c r="F204" s="13"/>
      <c r="G204" s="223"/>
      <c r="H204" s="12"/>
    </row>
    <row r="205" spans="4:8">
      <c r="D205" s="13"/>
      <c r="E205" s="13"/>
      <c r="F205" s="13"/>
      <c r="G205" s="223"/>
      <c r="H205" s="12"/>
    </row>
    <row r="206" spans="4:8">
      <c r="D206" s="13"/>
      <c r="E206" s="13"/>
      <c r="F206" s="13"/>
      <c r="G206" s="223"/>
      <c r="H206" s="12"/>
    </row>
    <row r="207" spans="4:8">
      <c r="D207" s="13"/>
      <c r="E207" s="13"/>
      <c r="F207" s="13"/>
      <c r="G207" s="223"/>
      <c r="H207" s="12"/>
    </row>
    <row r="208" spans="4:8">
      <c r="D208" s="13"/>
      <c r="E208" s="13"/>
      <c r="F208" s="13"/>
      <c r="G208" s="223"/>
      <c r="H208" s="12"/>
    </row>
    <row r="209" spans="4:8">
      <c r="D209" s="13"/>
      <c r="E209" s="13"/>
      <c r="F209" s="13"/>
      <c r="G209" s="223"/>
      <c r="H209" s="12"/>
    </row>
    <row r="210" spans="4:8">
      <c r="D210" s="13"/>
      <c r="E210" s="13"/>
      <c r="F210" s="13"/>
      <c r="G210" s="223"/>
      <c r="H210" s="12"/>
    </row>
    <row r="211" spans="4:8">
      <c r="D211" s="13"/>
      <c r="E211" s="13"/>
      <c r="F211" s="13"/>
      <c r="G211" s="223"/>
      <c r="H211" s="12"/>
    </row>
    <row r="212" spans="4:8">
      <c r="D212" s="13"/>
      <c r="E212" s="13"/>
      <c r="F212" s="13"/>
      <c r="G212" s="223"/>
      <c r="H212" s="12"/>
    </row>
    <row r="213" spans="4:8">
      <c r="D213" s="13"/>
      <c r="E213" s="13"/>
      <c r="F213" s="13"/>
      <c r="G213" s="223"/>
      <c r="H213" s="12"/>
    </row>
    <row r="214" spans="4:8">
      <c r="D214" s="13"/>
      <c r="E214" s="13"/>
      <c r="F214" s="13"/>
      <c r="G214" s="223"/>
      <c r="H214" s="12"/>
    </row>
    <row r="215" spans="4:8">
      <c r="D215" s="13"/>
      <c r="E215" s="13"/>
      <c r="F215" s="13"/>
      <c r="G215" s="223"/>
      <c r="H215" s="12"/>
    </row>
    <row r="216" spans="4:8">
      <c r="D216" s="13"/>
      <c r="E216" s="13"/>
      <c r="F216" s="13"/>
      <c r="G216" s="43"/>
      <c r="H216" s="12"/>
    </row>
    <row r="217" spans="4:8">
      <c r="D217" s="13"/>
      <c r="E217" s="13"/>
      <c r="F217" s="13"/>
      <c r="G217" s="43"/>
      <c r="H217" s="12"/>
    </row>
    <row r="218" spans="4:8">
      <c r="D218" s="13"/>
      <c r="E218" s="13"/>
      <c r="F218" s="13"/>
      <c r="G218" s="43"/>
      <c r="H218" s="12"/>
    </row>
    <row r="219" spans="4:8">
      <c r="D219" s="13"/>
      <c r="E219" s="13"/>
      <c r="F219" s="13"/>
      <c r="G219" s="43"/>
      <c r="H219" s="12"/>
    </row>
    <row r="220" spans="4:8">
      <c r="D220" s="13"/>
      <c r="E220" s="13"/>
      <c r="F220" s="13"/>
      <c r="G220" s="43"/>
      <c r="H220" s="12"/>
    </row>
    <row r="221" spans="4:8">
      <c r="D221" s="13"/>
      <c r="E221" s="13"/>
      <c r="F221" s="13"/>
      <c r="G221" s="43"/>
      <c r="H221" s="12"/>
    </row>
    <row r="222" spans="4:8">
      <c r="D222" s="13"/>
      <c r="E222" s="13"/>
      <c r="F222" s="13"/>
      <c r="G222" s="43"/>
      <c r="H222" s="12"/>
    </row>
    <row r="223" spans="4:8">
      <c r="D223" s="13"/>
      <c r="E223" s="13"/>
      <c r="F223" s="13"/>
      <c r="G223" s="43"/>
      <c r="H223" s="12"/>
    </row>
    <row r="224" spans="4:8">
      <c r="D224" s="13"/>
      <c r="E224" s="13"/>
      <c r="F224" s="13"/>
      <c r="G224" s="43"/>
      <c r="H224" s="12"/>
    </row>
    <row r="225" spans="4:8">
      <c r="D225" s="13"/>
      <c r="E225" s="13"/>
      <c r="F225" s="13"/>
      <c r="H225" s="12"/>
    </row>
    <row r="226" spans="4:8">
      <c r="D226" s="13"/>
      <c r="E226" s="13"/>
      <c r="F226" s="13"/>
      <c r="H226" s="12"/>
    </row>
    <row r="227" spans="4:8">
      <c r="D227" s="13"/>
      <c r="E227" s="13"/>
      <c r="F227" s="13"/>
      <c r="H227" s="12"/>
    </row>
    <row r="228" spans="4:8">
      <c r="D228" s="13"/>
      <c r="E228" s="13"/>
      <c r="F228" s="13"/>
      <c r="H228" s="12"/>
    </row>
    <row r="229" spans="4:8">
      <c r="D229" s="13"/>
      <c r="E229" s="13"/>
      <c r="F229" s="13"/>
      <c r="H229" s="12"/>
    </row>
    <row r="230" spans="4:8">
      <c r="D230" s="13"/>
      <c r="E230" s="13"/>
      <c r="F230" s="13"/>
      <c r="H230" s="12"/>
    </row>
    <row r="231" spans="4:8">
      <c r="D231" s="13"/>
      <c r="E231" s="13"/>
      <c r="F231" s="13"/>
    </row>
    <row r="232" spans="4:8">
      <c r="D232" s="13"/>
      <c r="E232" s="13"/>
      <c r="F232" s="13"/>
    </row>
    <row r="233" spans="4:8">
      <c r="D233" s="13"/>
      <c r="E233" s="13"/>
      <c r="F233" s="13"/>
    </row>
    <row r="234" spans="4:8">
      <c r="D234" s="13"/>
      <c r="E234" s="13"/>
      <c r="F234" s="13"/>
    </row>
    <row r="235" spans="4:8">
      <c r="D235" s="13"/>
      <c r="E235" s="13"/>
      <c r="F235" s="13"/>
    </row>
    <row r="236" spans="4:8">
      <c r="D236" s="13"/>
      <c r="E236" s="13"/>
      <c r="F236" s="13"/>
    </row>
    <row r="237" spans="4:8">
      <c r="D237" s="13"/>
      <c r="E237" s="13"/>
      <c r="F237" s="13"/>
    </row>
    <row r="238" spans="4:8">
      <c r="D238" s="13"/>
      <c r="E238" s="13"/>
      <c r="F238" s="13"/>
    </row>
    <row r="239" spans="4:8">
      <c r="D239" s="13"/>
      <c r="E239" s="13"/>
      <c r="F239" s="13"/>
    </row>
  </sheetData>
  <protectedRanges>
    <protectedRange algorithmName="SHA-512" hashValue="R8frfBQ/MhInQYm+jLEgMwgPwCkrGPIUaxyIFLRSCn/+fIsUU6bmJDax/r7gTh2PEAEvgODYwg0rRRjqSM/oww==" saltValue="tbZzHO5lCNHCDH5y3XGZag==" spinCount="100000" sqref="C13" name="Range1_6"/>
    <protectedRange algorithmName="SHA-512" hashValue="R8frfBQ/MhInQYm+jLEgMwgPwCkrGPIUaxyIFLRSCn/+fIsUU6bmJDax/r7gTh2PEAEvgODYwg0rRRjqSM/oww==" saltValue="tbZzHO5lCNHCDH5y3XGZag==" spinCount="100000" sqref="F28:F29 D28:D29" name="Range1_10"/>
    <protectedRange algorithmName="SHA-512" hashValue="R8frfBQ/MhInQYm+jLEgMwgPwCkrGPIUaxyIFLRSCn/+fIsUU6bmJDax/r7gTh2PEAEvgODYwg0rRRjqSM/oww==" saltValue="tbZzHO5lCNHCDH5y3XGZag==" spinCount="100000" sqref="C28" name="Range1_11"/>
    <protectedRange algorithmName="SHA-512" hashValue="R8frfBQ/MhInQYm+jLEgMwgPwCkrGPIUaxyIFLRSCn/+fIsUU6bmJDax/r7gTh2PEAEvgODYwg0rRRjqSM/oww==" saltValue="tbZzHO5lCNHCDH5y3XGZag==" spinCount="100000" sqref="C29:C30" name="Range1_12"/>
    <protectedRange algorithmName="SHA-512" hashValue="R8frfBQ/MhInQYm+jLEgMwgPwCkrGPIUaxyIFLRSCn/+fIsUU6bmJDax/r7gTh2PEAEvgODYwg0rRRjqSM/oww==" saltValue="tbZzHO5lCNHCDH5y3XGZag==" spinCount="100000" sqref="F30 D30" name="Range1_13"/>
    <protectedRange algorithmName="SHA-512" hashValue="R8frfBQ/MhInQYm+jLEgMwgPwCkrGPIUaxyIFLRSCn/+fIsUU6bmJDax/r7gTh2PEAEvgODYwg0rRRjqSM/oww==" saltValue="tbZzHO5lCNHCDH5y3XGZag==" spinCount="100000" sqref="F35" name="Range1_15"/>
    <protectedRange algorithmName="SHA-512" hashValue="R8frfBQ/MhInQYm+jLEgMwgPwCkrGPIUaxyIFLRSCn/+fIsUU6bmJDax/r7gTh2PEAEvgODYwg0rRRjqSM/oww==" saltValue="tbZzHO5lCNHCDH5y3XGZag==" spinCount="100000" sqref="C9" name="Range1_4"/>
    <protectedRange algorithmName="SHA-512" hashValue="R8frfBQ/MhInQYm+jLEgMwgPwCkrGPIUaxyIFLRSCn/+fIsUU6bmJDax/r7gTh2PEAEvgODYwg0rRRjqSM/oww==" saltValue="tbZzHO5lCNHCDH5y3XGZag==" spinCount="100000" sqref="C10" name="Range1_5"/>
    <protectedRange algorithmName="SHA-512" hashValue="R8frfBQ/MhInQYm+jLEgMwgPwCkrGPIUaxyIFLRSCn/+fIsUU6bmJDax/r7gTh2PEAEvgODYwg0rRRjqSM/oww==" saltValue="tbZzHO5lCNHCDH5y3XGZag==" spinCount="100000" sqref="C14" name="Range1_7"/>
    <protectedRange algorithmName="SHA-512" hashValue="R8frfBQ/MhInQYm+jLEgMwgPwCkrGPIUaxyIFLRSCn/+fIsUU6bmJDax/r7gTh2PEAEvgODYwg0rRRjqSM/oww==" saltValue="tbZzHO5lCNHCDH5y3XGZag==" spinCount="100000" sqref="C15" name="Range1_8"/>
    <protectedRange algorithmName="SHA-512" hashValue="R8frfBQ/MhInQYm+jLEgMwgPwCkrGPIUaxyIFLRSCn/+fIsUU6bmJDax/r7gTh2PEAEvgODYwg0rRRjqSM/oww==" saltValue="tbZzHO5lCNHCDH5y3XGZag==" spinCount="100000" sqref="C87" name="Range1"/>
    <protectedRange algorithmName="SHA-512" hashValue="R8frfBQ/MhInQYm+jLEgMwgPwCkrGPIUaxyIFLRSCn/+fIsUU6bmJDax/r7gTh2PEAEvgODYwg0rRRjqSM/oww==" saltValue="tbZzHO5lCNHCDH5y3XGZag==" spinCount="100000" sqref="C11" name="Range1_1"/>
    <protectedRange algorithmName="SHA-512" hashValue="R8frfBQ/MhInQYm+jLEgMwgPwCkrGPIUaxyIFLRSCn/+fIsUU6bmJDax/r7gTh2PEAEvgODYwg0rRRjqSM/oww==" saltValue="tbZzHO5lCNHCDH5y3XGZag==" spinCount="100000" sqref="C12" name="Range1_2"/>
  </protectedRanges>
  <mergeCells count="6">
    <mergeCell ref="A36:C36"/>
    <mergeCell ref="A2:H2"/>
    <mergeCell ref="A3:H3"/>
    <mergeCell ref="A4:C4"/>
    <mergeCell ref="C1:F1"/>
    <mergeCell ref="A6:C6"/>
  </mergeCells>
  <pageMargins left="0.94488188976377963" right="7.874015748031496E-2" top="0.47244094488188981" bottom="0.47244094488188981" header="0.31496062992125984" footer="0.31496062992125984"/>
  <pageSetup paperSize="9" scale="68" fitToHeight="0" orientation="landscape" r:id="rId1"/>
  <headerFooter>
    <oddFooter>&amp;C&amp;"Arial,Regular"&amp;9&amp;P</oddFooter>
  </headerFooter>
  <rowBreaks count="1" manualBreakCount="1">
    <brk id="4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7"/>
  <sheetViews>
    <sheetView view="pageBreakPreview" topLeftCell="B1" zoomScale="80" zoomScaleNormal="80" zoomScaleSheetLayoutView="80" workbookViewId="0">
      <pane ySplit="3" topLeftCell="A4" activePane="bottomLeft" state="frozen"/>
      <selection pane="bottomLeft" activeCell="M33" sqref="M33"/>
    </sheetView>
  </sheetViews>
  <sheetFormatPr defaultRowHeight="12.75"/>
  <cols>
    <col min="1" max="1" width="4.28515625" style="27" customWidth="1"/>
    <col min="2" max="2" width="7.140625" style="27" bestFit="1" customWidth="1"/>
    <col min="3" max="3" width="53" style="27" customWidth="1"/>
    <col min="4" max="4" width="20.5703125" style="55" customWidth="1"/>
    <col min="5" max="5" width="15.5703125" style="49" customWidth="1"/>
    <col min="6" max="6" width="20.140625" style="27" customWidth="1"/>
    <col min="7" max="7" width="8.140625" style="27" customWidth="1"/>
    <col min="8" max="8" width="7.85546875" style="27" customWidth="1"/>
    <col min="9" max="9" width="0.28515625" style="27" hidden="1" customWidth="1"/>
    <col min="10" max="10" width="0.140625" style="27" hidden="1" customWidth="1"/>
    <col min="11" max="11" width="11.28515625" style="27" customWidth="1"/>
    <col min="12" max="13" width="9.7109375" style="27" bestFit="1" customWidth="1"/>
    <col min="14" max="14" width="12.5703125" style="27" customWidth="1"/>
    <col min="15" max="249" width="9.140625" style="27"/>
    <col min="250" max="250" width="4.28515625" style="27" customWidth="1"/>
    <col min="251" max="251" width="5.28515625" style="27" customWidth="1"/>
    <col min="252" max="252" width="44.85546875" style="27" customWidth="1"/>
    <col min="253" max="253" width="13.7109375" style="27" customWidth="1"/>
    <col min="254" max="254" width="13.140625" style="27" customWidth="1"/>
    <col min="255" max="255" width="13.7109375" style="27" customWidth="1"/>
    <col min="256" max="257" width="9.5703125" style="27" customWidth="1"/>
    <col min="258" max="259" width="0" style="27" hidden="1" customWidth="1"/>
    <col min="260" max="505" width="9.140625" style="27"/>
    <col min="506" max="506" width="4.28515625" style="27" customWidth="1"/>
    <col min="507" max="507" width="5.28515625" style="27" customWidth="1"/>
    <col min="508" max="508" width="44.85546875" style="27" customWidth="1"/>
    <col min="509" max="509" width="13.7109375" style="27" customWidth="1"/>
    <col min="510" max="510" width="13.140625" style="27" customWidth="1"/>
    <col min="511" max="511" width="13.7109375" style="27" customWidth="1"/>
    <col min="512" max="513" width="9.5703125" style="27" customWidth="1"/>
    <col min="514" max="515" width="0" style="27" hidden="1" customWidth="1"/>
    <col min="516" max="761" width="9.140625" style="27"/>
    <col min="762" max="762" width="4.28515625" style="27" customWidth="1"/>
    <col min="763" max="763" width="5.28515625" style="27" customWidth="1"/>
    <col min="764" max="764" width="44.85546875" style="27" customWidth="1"/>
    <col min="765" max="765" width="13.7109375" style="27" customWidth="1"/>
    <col min="766" max="766" width="13.140625" style="27" customWidth="1"/>
    <col min="767" max="767" width="13.7109375" style="27" customWidth="1"/>
    <col min="768" max="769" width="9.5703125" style="27" customWidth="1"/>
    <col min="770" max="771" width="0" style="27" hidden="1" customWidth="1"/>
    <col min="772" max="1017" width="9.140625" style="27"/>
    <col min="1018" max="1018" width="4.28515625" style="27" customWidth="1"/>
    <col min="1019" max="1019" width="5.28515625" style="27" customWidth="1"/>
    <col min="1020" max="1020" width="44.85546875" style="27" customWidth="1"/>
    <col min="1021" max="1021" width="13.7109375" style="27" customWidth="1"/>
    <col min="1022" max="1022" width="13.140625" style="27" customWidth="1"/>
    <col min="1023" max="1023" width="13.7109375" style="27" customWidth="1"/>
    <col min="1024" max="1025" width="9.5703125" style="27" customWidth="1"/>
    <col min="1026" max="1027" width="0" style="27" hidden="1" customWidth="1"/>
    <col min="1028" max="1273" width="9.140625" style="27"/>
    <col min="1274" max="1274" width="4.28515625" style="27" customWidth="1"/>
    <col min="1275" max="1275" width="5.28515625" style="27" customWidth="1"/>
    <col min="1276" max="1276" width="44.85546875" style="27" customWidth="1"/>
    <col min="1277" max="1277" width="13.7109375" style="27" customWidth="1"/>
    <col min="1278" max="1278" width="13.140625" style="27" customWidth="1"/>
    <col min="1279" max="1279" width="13.7109375" style="27" customWidth="1"/>
    <col min="1280" max="1281" width="9.5703125" style="27" customWidth="1"/>
    <col min="1282" max="1283" width="0" style="27" hidden="1" customWidth="1"/>
    <col min="1284" max="1529" width="9.140625" style="27"/>
    <col min="1530" max="1530" width="4.28515625" style="27" customWidth="1"/>
    <col min="1531" max="1531" width="5.28515625" style="27" customWidth="1"/>
    <col min="1532" max="1532" width="44.85546875" style="27" customWidth="1"/>
    <col min="1533" max="1533" width="13.7109375" style="27" customWidth="1"/>
    <col min="1534" max="1534" width="13.140625" style="27" customWidth="1"/>
    <col min="1535" max="1535" width="13.7109375" style="27" customWidth="1"/>
    <col min="1536" max="1537" width="9.5703125" style="27" customWidth="1"/>
    <col min="1538" max="1539" width="0" style="27" hidden="1" customWidth="1"/>
    <col min="1540" max="1785" width="9.140625" style="27"/>
    <col min="1786" max="1786" width="4.28515625" style="27" customWidth="1"/>
    <col min="1787" max="1787" width="5.28515625" style="27" customWidth="1"/>
    <col min="1788" max="1788" width="44.85546875" style="27" customWidth="1"/>
    <col min="1789" max="1789" width="13.7109375" style="27" customWidth="1"/>
    <col min="1790" max="1790" width="13.140625" style="27" customWidth="1"/>
    <col min="1791" max="1791" width="13.7109375" style="27" customWidth="1"/>
    <col min="1792" max="1793" width="9.5703125" style="27" customWidth="1"/>
    <col min="1794" max="1795" width="0" style="27" hidden="1" customWidth="1"/>
    <col min="1796" max="2041" width="9.140625" style="27"/>
    <col min="2042" max="2042" width="4.28515625" style="27" customWidth="1"/>
    <col min="2043" max="2043" width="5.28515625" style="27" customWidth="1"/>
    <col min="2044" max="2044" width="44.85546875" style="27" customWidth="1"/>
    <col min="2045" max="2045" width="13.7109375" style="27" customWidth="1"/>
    <col min="2046" max="2046" width="13.140625" style="27" customWidth="1"/>
    <col min="2047" max="2047" width="13.7109375" style="27" customWidth="1"/>
    <col min="2048" max="2049" width="9.5703125" style="27" customWidth="1"/>
    <col min="2050" max="2051" width="0" style="27" hidden="1" customWidth="1"/>
    <col min="2052" max="2297" width="9.140625" style="27"/>
    <col min="2298" max="2298" width="4.28515625" style="27" customWidth="1"/>
    <col min="2299" max="2299" width="5.28515625" style="27" customWidth="1"/>
    <col min="2300" max="2300" width="44.85546875" style="27" customWidth="1"/>
    <col min="2301" max="2301" width="13.7109375" style="27" customWidth="1"/>
    <col min="2302" max="2302" width="13.140625" style="27" customWidth="1"/>
    <col min="2303" max="2303" width="13.7109375" style="27" customWidth="1"/>
    <col min="2304" max="2305" width="9.5703125" style="27" customWidth="1"/>
    <col min="2306" max="2307" width="0" style="27" hidden="1" customWidth="1"/>
    <col min="2308" max="2553" width="9.140625" style="27"/>
    <col min="2554" max="2554" width="4.28515625" style="27" customWidth="1"/>
    <col min="2555" max="2555" width="5.28515625" style="27" customWidth="1"/>
    <col min="2556" max="2556" width="44.85546875" style="27" customWidth="1"/>
    <col min="2557" max="2557" width="13.7109375" style="27" customWidth="1"/>
    <col min="2558" max="2558" width="13.140625" style="27" customWidth="1"/>
    <col min="2559" max="2559" width="13.7109375" style="27" customWidth="1"/>
    <col min="2560" max="2561" width="9.5703125" style="27" customWidth="1"/>
    <col min="2562" max="2563" width="0" style="27" hidden="1" customWidth="1"/>
    <col min="2564" max="2809" width="9.140625" style="27"/>
    <col min="2810" max="2810" width="4.28515625" style="27" customWidth="1"/>
    <col min="2811" max="2811" width="5.28515625" style="27" customWidth="1"/>
    <col min="2812" max="2812" width="44.85546875" style="27" customWidth="1"/>
    <col min="2813" max="2813" width="13.7109375" style="27" customWidth="1"/>
    <col min="2814" max="2814" width="13.140625" style="27" customWidth="1"/>
    <col min="2815" max="2815" width="13.7109375" style="27" customWidth="1"/>
    <col min="2816" max="2817" width="9.5703125" style="27" customWidth="1"/>
    <col min="2818" max="2819" width="0" style="27" hidden="1" customWidth="1"/>
    <col min="2820" max="3065" width="9.140625" style="27"/>
    <col min="3066" max="3066" width="4.28515625" style="27" customWidth="1"/>
    <col min="3067" max="3067" width="5.28515625" style="27" customWidth="1"/>
    <col min="3068" max="3068" width="44.85546875" style="27" customWidth="1"/>
    <col min="3069" max="3069" width="13.7109375" style="27" customWidth="1"/>
    <col min="3070" max="3070" width="13.140625" style="27" customWidth="1"/>
    <col min="3071" max="3071" width="13.7109375" style="27" customWidth="1"/>
    <col min="3072" max="3073" width="9.5703125" style="27" customWidth="1"/>
    <col min="3074" max="3075" width="0" style="27" hidden="1" customWidth="1"/>
    <col min="3076" max="3321" width="9.140625" style="27"/>
    <col min="3322" max="3322" width="4.28515625" style="27" customWidth="1"/>
    <col min="3323" max="3323" width="5.28515625" style="27" customWidth="1"/>
    <col min="3324" max="3324" width="44.85546875" style="27" customWidth="1"/>
    <col min="3325" max="3325" width="13.7109375" style="27" customWidth="1"/>
    <col min="3326" max="3326" width="13.140625" style="27" customWidth="1"/>
    <col min="3327" max="3327" width="13.7109375" style="27" customWidth="1"/>
    <col min="3328" max="3329" width="9.5703125" style="27" customWidth="1"/>
    <col min="3330" max="3331" width="0" style="27" hidden="1" customWidth="1"/>
    <col min="3332" max="3577" width="9.140625" style="27"/>
    <col min="3578" max="3578" width="4.28515625" style="27" customWidth="1"/>
    <col min="3579" max="3579" width="5.28515625" style="27" customWidth="1"/>
    <col min="3580" max="3580" width="44.85546875" style="27" customWidth="1"/>
    <col min="3581" max="3581" width="13.7109375" style="27" customWidth="1"/>
    <col min="3582" max="3582" width="13.140625" style="27" customWidth="1"/>
    <col min="3583" max="3583" width="13.7109375" style="27" customWidth="1"/>
    <col min="3584" max="3585" width="9.5703125" style="27" customWidth="1"/>
    <col min="3586" max="3587" width="0" style="27" hidden="1" customWidth="1"/>
    <col min="3588" max="3833" width="9.140625" style="27"/>
    <col min="3834" max="3834" width="4.28515625" style="27" customWidth="1"/>
    <col min="3835" max="3835" width="5.28515625" style="27" customWidth="1"/>
    <col min="3836" max="3836" width="44.85546875" style="27" customWidth="1"/>
    <col min="3837" max="3837" width="13.7109375" style="27" customWidth="1"/>
    <col min="3838" max="3838" width="13.140625" style="27" customWidth="1"/>
    <col min="3839" max="3839" width="13.7109375" style="27" customWidth="1"/>
    <col min="3840" max="3841" width="9.5703125" style="27" customWidth="1"/>
    <col min="3842" max="3843" width="0" style="27" hidden="1" customWidth="1"/>
    <col min="3844" max="4089" width="9.140625" style="27"/>
    <col min="4090" max="4090" width="4.28515625" style="27" customWidth="1"/>
    <col min="4091" max="4091" width="5.28515625" style="27" customWidth="1"/>
    <col min="4092" max="4092" width="44.85546875" style="27" customWidth="1"/>
    <col min="4093" max="4093" width="13.7109375" style="27" customWidth="1"/>
    <col min="4094" max="4094" width="13.140625" style="27" customWidth="1"/>
    <col min="4095" max="4095" width="13.7109375" style="27" customWidth="1"/>
    <col min="4096" max="4097" width="9.5703125" style="27" customWidth="1"/>
    <col min="4098" max="4099" width="0" style="27" hidden="1" customWidth="1"/>
    <col min="4100" max="4345" width="9.140625" style="27"/>
    <col min="4346" max="4346" width="4.28515625" style="27" customWidth="1"/>
    <col min="4347" max="4347" width="5.28515625" style="27" customWidth="1"/>
    <col min="4348" max="4348" width="44.85546875" style="27" customWidth="1"/>
    <col min="4349" max="4349" width="13.7109375" style="27" customWidth="1"/>
    <col min="4350" max="4350" width="13.140625" style="27" customWidth="1"/>
    <col min="4351" max="4351" width="13.7109375" style="27" customWidth="1"/>
    <col min="4352" max="4353" width="9.5703125" style="27" customWidth="1"/>
    <col min="4354" max="4355" width="0" style="27" hidden="1" customWidth="1"/>
    <col min="4356" max="4601" width="9.140625" style="27"/>
    <col min="4602" max="4602" width="4.28515625" style="27" customWidth="1"/>
    <col min="4603" max="4603" width="5.28515625" style="27" customWidth="1"/>
    <col min="4604" max="4604" width="44.85546875" style="27" customWidth="1"/>
    <col min="4605" max="4605" width="13.7109375" style="27" customWidth="1"/>
    <col min="4606" max="4606" width="13.140625" style="27" customWidth="1"/>
    <col min="4607" max="4607" width="13.7109375" style="27" customWidth="1"/>
    <col min="4608" max="4609" width="9.5703125" style="27" customWidth="1"/>
    <col min="4610" max="4611" width="0" style="27" hidden="1" customWidth="1"/>
    <col min="4612" max="4857" width="9.140625" style="27"/>
    <col min="4858" max="4858" width="4.28515625" style="27" customWidth="1"/>
    <col min="4859" max="4859" width="5.28515625" style="27" customWidth="1"/>
    <col min="4860" max="4860" width="44.85546875" style="27" customWidth="1"/>
    <col min="4861" max="4861" width="13.7109375" style="27" customWidth="1"/>
    <col min="4862" max="4862" width="13.140625" style="27" customWidth="1"/>
    <col min="4863" max="4863" width="13.7109375" style="27" customWidth="1"/>
    <col min="4864" max="4865" width="9.5703125" style="27" customWidth="1"/>
    <col min="4866" max="4867" width="0" style="27" hidden="1" customWidth="1"/>
    <col min="4868" max="5113" width="9.140625" style="27"/>
    <col min="5114" max="5114" width="4.28515625" style="27" customWidth="1"/>
    <col min="5115" max="5115" width="5.28515625" style="27" customWidth="1"/>
    <col min="5116" max="5116" width="44.85546875" style="27" customWidth="1"/>
    <col min="5117" max="5117" width="13.7109375" style="27" customWidth="1"/>
    <col min="5118" max="5118" width="13.140625" style="27" customWidth="1"/>
    <col min="5119" max="5119" width="13.7109375" style="27" customWidth="1"/>
    <col min="5120" max="5121" width="9.5703125" style="27" customWidth="1"/>
    <col min="5122" max="5123" width="0" style="27" hidden="1" customWidth="1"/>
    <col min="5124" max="5369" width="9.140625" style="27"/>
    <col min="5370" max="5370" width="4.28515625" style="27" customWidth="1"/>
    <col min="5371" max="5371" width="5.28515625" style="27" customWidth="1"/>
    <col min="5372" max="5372" width="44.85546875" style="27" customWidth="1"/>
    <col min="5373" max="5373" width="13.7109375" style="27" customWidth="1"/>
    <col min="5374" max="5374" width="13.140625" style="27" customWidth="1"/>
    <col min="5375" max="5375" width="13.7109375" style="27" customWidth="1"/>
    <col min="5376" max="5377" width="9.5703125" style="27" customWidth="1"/>
    <col min="5378" max="5379" width="0" style="27" hidden="1" customWidth="1"/>
    <col min="5380" max="5625" width="9.140625" style="27"/>
    <col min="5626" max="5626" width="4.28515625" style="27" customWidth="1"/>
    <col min="5627" max="5627" width="5.28515625" style="27" customWidth="1"/>
    <col min="5628" max="5628" width="44.85546875" style="27" customWidth="1"/>
    <col min="5629" max="5629" width="13.7109375" style="27" customWidth="1"/>
    <col min="5630" max="5630" width="13.140625" style="27" customWidth="1"/>
    <col min="5631" max="5631" width="13.7109375" style="27" customWidth="1"/>
    <col min="5632" max="5633" width="9.5703125" style="27" customWidth="1"/>
    <col min="5634" max="5635" width="0" style="27" hidden="1" customWidth="1"/>
    <col min="5636" max="5881" width="9.140625" style="27"/>
    <col min="5882" max="5882" width="4.28515625" style="27" customWidth="1"/>
    <col min="5883" max="5883" width="5.28515625" style="27" customWidth="1"/>
    <col min="5884" max="5884" width="44.85546875" style="27" customWidth="1"/>
    <col min="5885" max="5885" width="13.7109375" style="27" customWidth="1"/>
    <col min="5886" max="5886" width="13.140625" style="27" customWidth="1"/>
    <col min="5887" max="5887" width="13.7109375" style="27" customWidth="1"/>
    <col min="5888" max="5889" width="9.5703125" style="27" customWidth="1"/>
    <col min="5890" max="5891" width="0" style="27" hidden="1" customWidth="1"/>
    <col min="5892" max="6137" width="9.140625" style="27"/>
    <col min="6138" max="6138" width="4.28515625" style="27" customWidth="1"/>
    <col min="6139" max="6139" width="5.28515625" style="27" customWidth="1"/>
    <col min="6140" max="6140" width="44.85546875" style="27" customWidth="1"/>
    <col min="6141" max="6141" width="13.7109375" style="27" customWidth="1"/>
    <col min="6142" max="6142" width="13.140625" style="27" customWidth="1"/>
    <col min="6143" max="6143" width="13.7109375" style="27" customWidth="1"/>
    <col min="6144" max="6145" width="9.5703125" style="27" customWidth="1"/>
    <col min="6146" max="6147" width="0" style="27" hidden="1" customWidth="1"/>
    <col min="6148" max="6393" width="9.140625" style="27"/>
    <col min="6394" max="6394" width="4.28515625" style="27" customWidth="1"/>
    <col min="6395" max="6395" width="5.28515625" style="27" customWidth="1"/>
    <col min="6396" max="6396" width="44.85546875" style="27" customWidth="1"/>
    <col min="6397" max="6397" width="13.7109375" style="27" customWidth="1"/>
    <col min="6398" max="6398" width="13.140625" style="27" customWidth="1"/>
    <col min="6399" max="6399" width="13.7109375" style="27" customWidth="1"/>
    <col min="6400" max="6401" width="9.5703125" style="27" customWidth="1"/>
    <col min="6402" max="6403" width="0" style="27" hidden="1" customWidth="1"/>
    <col min="6404" max="6649" width="9.140625" style="27"/>
    <col min="6650" max="6650" width="4.28515625" style="27" customWidth="1"/>
    <col min="6651" max="6651" width="5.28515625" style="27" customWidth="1"/>
    <col min="6652" max="6652" width="44.85546875" style="27" customWidth="1"/>
    <col min="6653" max="6653" width="13.7109375" style="27" customWidth="1"/>
    <col min="6654" max="6654" width="13.140625" style="27" customWidth="1"/>
    <col min="6655" max="6655" width="13.7109375" style="27" customWidth="1"/>
    <col min="6656" max="6657" width="9.5703125" style="27" customWidth="1"/>
    <col min="6658" max="6659" width="0" style="27" hidden="1" customWidth="1"/>
    <col min="6660" max="6905" width="9.140625" style="27"/>
    <col min="6906" max="6906" width="4.28515625" style="27" customWidth="1"/>
    <col min="6907" max="6907" width="5.28515625" style="27" customWidth="1"/>
    <col min="6908" max="6908" width="44.85546875" style="27" customWidth="1"/>
    <col min="6909" max="6909" width="13.7109375" style="27" customWidth="1"/>
    <col min="6910" max="6910" width="13.140625" style="27" customWidth="1"/>
    <col min="6911" max="6911" width="13.7109375" style="27" customWidth="1"/>
    <col min="6912" max="6913" width="9.5703125" style="27" customWidth="1"/>
    <col min="6914" max="6915" width="0" style="27" hidden="1" customWidth="1"/>
    <col min="6916" max="7161" width="9.140625" style="27"/>
    <col min="7162" max="7162" width="4.28515625" style="27" customWidth="1"/>
    <col min="7163" max="7163" width="5.28515625" style="27" customWidth="1"/>
    <col min="7164" max="7164" width="44.85546875" style="27" customWidth="1"/>
    <col min="7165" max="7165" width="13.7109375" style="27" customWidth="1"/>
    <col min="7166" max="7166" width="13.140625" style="27" customWidth="1"/>
    <col min="7167" max="7167" width="13.7109375" style="27" customWidth="1"/>
    <col min="7168" max="7169" width="9.5703125" style="27" customWidth="1"/>
    <col min="7170" max="7171" width="0" style="27" hidden="1" customWidth="1"/>
    <col min="7172" max="7417" width="9.140625" style="27"/>
    <col min="7418" max="7418" width="4.28515625" style="27" customWidth="1"/>
    <col min="7419" max="7419" width="5.28515625" style="27" customWidth="1"/>
    <col min="7420" max="7420" width="44.85546875" style="27" customWidth="1"/>
    <col min="7421" max="7421" width="13.7109375" style="27" customWidth="1"/>
    <col min="7422" max="7422" width="13.140625" style="27" customWidth="1"/>
    <col min="7423" max="7423" width="13.7109375" style="27" customWidth="1"/>
    <col min="7424" max="7425" width="9.5703125" style="27" customWidth="1"/>
    <col min="7426" max="7427" width="0" style="27" hidden="1" customWidth="1"/>
    <col min="7428" max="7673" width="9.140625" style="27"/>
    <col min="7674" max="7674" width="4.28515625" style="27" customWidth="1"/>
    <col min="7675" max="7675" width="5.28515625" style="27" customWidth="1"/>
    <col min="7676" max="7676" width="44.85546875" style="27" customWidth="1"/>
    <col min="7677" max="7677" width="13.7109375" style="27" customWidth="1"/>
    <col min="7678" max="7678" width="13.140625" style="27" customWidth="1"/>
    <col min="7679" max="7679" width="13.7109375" style="27" customWidth="1"/>
    <col min="7680" max="7681" width="9.5703125" style="27" customWidth="1"/>
    <col min="7682" max="7683" width="0" style="27" hidden="1" customWidth="1"/>
    <col min="7684" max="7929" width="9.140625" style="27"/>
    <col min="7930" max="7930" width="4.28515625" style="27" customWidth="1"/>
    <col min="7931" max="7931" width="5.28515625" style="27" customWidth="1"/>
    <col min="7932" max="7932" width="44.85546875" style="27" customWidth="1"/>
    <col min="7933" max="7933" width="13.7109375" style="27" customWidth="1"/>
    <col min="7934" max="7934" width="13.140625" style="27" customWidth="1"/>
    <col min="7935" max="7935" width="13.7109375" style="27" customWidth="1"/>
    <col min="7936" max="7937" width="9.5703125" style="27" customWidth="1"/>
    <col min="7938" max="7939" width="0" style="27" hidden="1" customWidth="1"/>
    <col min="7940" max="8185" width="9.140625" style="27"/>
    <col min="8186" max="8186" width="4.28515625" style="27" customWidth="1"/>
    <col min="8187" max="8187" width="5.28515625" style="27" customWidth="1"/>
    <col min="8188" max="8188" width="44.85546875" style="27" customWidth="1"/>
    <col min="8189" max="8189" width="13.7109375" style="27" customWidth="1"/>
    <col min="8190" max="8190" width="13.140625" style="27" customWidth="1"/>
    <col min="8191" max="8191" width="13.7109375" style="27" customWidth="1"/>
    <col min="8192" max="8193" width="9.5703125" style="27" customWidth="1"/>
    <col min="8194" max="8195" width="0" style="27" hidden="1" customWidth="1"/>
    <col min="8196" max="8441" width="9.140625" style="27"/>
    <col min="8442" max="8442" width="4.28515625" style="27" customWidth="1"/>
    <col min="8443" max="8443" width="5.28515625" style="27" customWidth="1"/>
    <col min="8444" max="8444" width="44.85546875" style="27" customWidth="1"/>
    <col min="8445" max="8445" width="13.7109375" style="27" customWidth="1"/>
    <col min="8446" max="8446" width="13.140625" style="27" customWidth="1"/>
    <col min="8447" max="8447" width="13.7109375" style="27" customWidth="1"/>
    <col min="8448" max="8449" width="9.5703125" style="27" customWidth="1"/>
    <col min="8450" max="8451" width="0" style="27" hidden="1" customWidth="1"/>
    <col min="8452" max="8697" width="9.140625" style="27"/>
    <col min="8698" max="8698" width="4.28515625" style="27" customWidth="1"/>
    <col min="8699" max="8699" width="5.28515625" style="27" customWidth="1"/>
    <col min="8700" max="8700" width="44.85546875" style="27" customWidth="1"/>
    <col min="8701" max="8701" width="13.7109375" style="27" customWidth="1"/>
    <col min="8702" max="8702" width="13.140625" style="27" customWidth="1"/>
    <col min="8703" max="8703" width="13.7109375" style="27" customWidth="1"/>
    <col min="8704" max="8705" width="9.5703125" style="27" customWidth="1"/>
    <col min="8706" max="8707" width="0" style="27" hidden="1" customWidth="1"/>
    <col min="8708" max="8953" width="9.140625" style="27"/>
    <col min="8954" max="8954" width="4.28515625" style="27" customWidth="1"/>
    <col min="8955" max="8955" width="5.28515625" style="27" customWidth="1"/>
    <col min="8956" max="8956" width="44.85546875" style="27" customWidth="1"/>
    <col min="8957" max="8957" width="13.7109375" style="27" customWidth="1"/>
    <col min="8958" max="8958" width="13.140625" style="27" customWidth="1"/>
    <col min="8959" max="8959" width="13.7109375" style="27" customWidth="1"/>
    <col min="8960" max="8961" width="9.5703125" style="27" customWidth="1"/>
    <col min="8962" max="8963" width="0" style="27" hidden="1" customWidth="1"/>
    <col min="8964" max="9209" width="9.140625" style="27"/>
    <col min="9210" max="9210" width="4.28515625" style="27" customWidth="1"/>
    <col min="9211" max="9211" width="5.28515625" style="27" customWidth="1"/>
    <col min="9212" max="9212" width="44.85546875" style="27" customWidth="1"/>
    <col min="9213" max="9213" width="13.7109375" style="27" customWidth="1"/>
    <col min="9214" max="9214" width="13.140625" style="27" customWidth="1"/>
    <col min="9215" max="9215" width="13.7109375" style="27" customWidth="1"/>
    <col min="9216" max="9217" width="9.5703125" style="27" customWidth="1"/>
    <col min="9218" max="9219" width="0" style="27" hidden="1" customWidth="1"/>
    <col min="9220" max="9465" width="9.140625" style="27"/>
    <col min="9466" max="9466" width="4.28515625" style="27" customWidth="1"/>
    <col min="9467" max="9467" width="5.28515625" style="27" customWidth="1"/>
    <col min="9468" max="9468" width="44.85546875" style="27" customWidth="1"/>
    <col min="9469" max="9469" width="13.7109375" style="27" customWidth="1"/>
    <col min="9470" max="9470" width="13.140625" style="27" customWidth="1"/>
    <col min="9471" max="9471" width="13.7109375" style="27" customWidth="1"/>
    <col min="9472" max="9473" width="9.5703125" style="27" customWidth="1"/>
    <col min="9474" max="9475" width="0" style="27" hidden="1" customWidth="1"/>
    <col min="9476" max="9721" width="9.140625" style="27"/>
    <col min="9722" max="9722" width="4.28515625" style="27" customWidth="1"/>
    <col min="9723" max="9723" width="5.28515625" style="27" customWidth="1"/>
    <col min="9724" max="9724" width="44.85546875" style="27" customWidth="1"/>
    <col min="9725" max="9725" width="13.7109375" style="27" customWidth="1"/>
    <col min="9726" max="9726" width="13.140625" style="27" customWidth="1"/>
    <col min="9727" max="9727" width="13.7109375" style="27" customWidth="1"/>
    <col min="9728" max="9729" width="9.5703125" style="27" customWidth="1"/>
    <col min="9730" max="9731" width="0" style="27" hidden="1" customWidth="1"/>
    <col min="9732" max="9977" width="9.140625" style="27"/>
    <col min="9978" max="9978" width="4.28515625" style="27" customWidth="1"/>
    <col min="9979" max="9979" width="5.28515625" style="27" customWidth="1"/>
    <col min="9980" max="9980" width="44.85546875" style="27" customWidth="1"/>
    <col min="9981" max="9981" width="13.7109375" style="27" customWidth="1"/>
    <col min="9982" max="9982" width="13.140625" style="27" customWidth="1"/>
    <col min="9983" max="9983" width="13.7109375" style="27" customWidth="1"/>
    <col min="9984" max="9985" width="9.5703125" style="27" customWidth="1"/>
    <col min="9986" max="9987" width="0" style="27" hidden="1" customWidth="1"/>
    <col min="9988" max="10233" width="9.140625" style="27"/>
    <col min="10234" max="10234" width="4.28515625" style="27" customWidth="1"/>
    <col min="10235" max="10235" width="5.28515625" style="27" customWidth="1"/>
    <col min="10236" max="10236" width="44.85546875" style="27" customWidth="1"/>
    <col min="10237" max="10237" width="13.7109375" style="27" customWidth="1"/>
    <col min="10238" max="10238" width="13.140625" style="27" customWidth="1"/>
    <col min="10239" max="10239" width="13.7109375" style="27" customWidth="1"/>
    <col min="10240" max="10241" width="9.5703125" style="27" customWidth="1"/>
    <col min="10242" max="10243" width="0" style="27" hidden="1" customWidth="1"/>
    <col min="10244" max="10489" width="9.140625" style="27"/>
    <col min="10490" max="10490" width="4.28515625" style="27" customWidth="1"/>
    <col min="10491" max="10491" width="5.28515625" style="27" customWidth="1"/>
    <col min="10492" max="10492" width="44.85546875" style="27" customWidth="1"/>
    <col min="10493" max="10493" width="13.7109375" style="27" customWidth="1"/>
    <col min="10494" max="10494" width="13.140625" style="27" customWidth="1"/>
    <col min="10495" max="10495" width="13.7109375" style="27" customWidth="1"/>
    <col min="10496" max="10497" width="9.5703125" style="27" customWidth="1"/>
    <col min="10498" max="10499" width="0" style="27" hidden="1" customWidth="1"/>
    <col min="10500" max="10745" width="9.140625" style="27"/>
    <col min="10746" max="10746" width="4.28515625" style="27" customWidth="1"/>
    <col min="10747" max="10747" width="5.28515625" style="27" customWidth="1"/>
    <col min="10748" max="10748" width="44.85546875" style="27" customWidth="1"/>
    <col min="10749" max="10749" width="13.7109375" style="27" customWidth="1"/>
    <col min="10750" max="10750" width="13.140625" style="27" customWidth="1"/>
    <col min="10751" max="10751" width="13.7109375" style="27" customWidth="1"/>
    <col min="10752" max="10753" width="9.5703125" style="27" customWidth="1"/>
    <col min="10754" max="10755" width="0" style="27" hidden="1" customWidth="1"/>
    <col min="10756" max="11001" width="9.140625" style="27"/>
    <col min="11002" max="11002" width="4.28515625" style="27" customWidth="1"/>
    <col min="11003" max="11003" width="5.28515625" style="27" customWidth="1"/>
    <col min="11004" max="11004" width="44.85546875" style="27" customWidth="1"/>
    <col min="11005" max="11005" width="13.7109375" style="27" customWidth="1"/>
    <col min="11006" max="11006" width="13.140625" style="27" customWidth="1"/>
    <col min="11007" max="11007" width="13.7109375" style="27" customWidth="1"/>
    <col min="11008" max="11009" width="9.5703125" style="27" customWidth="1"/>
    <col min="11010" max="11011" width="0" style="27" hidden="1" customWidth="1"/>
    <col min="11012" max="11257" width="9.140625" style="27"/>
    <col min="11258" max="11258" width="4.28515625" style="27" customWidth="1"/>
    <col min="11259" max="11259" width="5.28515625" style="27" customWidth="1"/>
    <col min="11260" max="11260" width="44.85546875" style="27" customWidth="1"/>
    <col min="11261" max="11261" width="13.7109375" style="27" customWidth="1"/>
    <col min="11262" max="11262" width="13.140625" style="27" customWidth="1"/>
    <col min="11263" max="11263" width="13.7109375" style="27" customWidth="1"/>
    <col min="11264" max="11265" width="9.5703125" style="27" customWidth="1"/>
    <col min="11266" max="11267" width="0" style="27" hidden="1" customWidth="1"/>
    <col min="11268" max="11513" width="9.140625" style="27"/>
    <col min="11514" max="11514" width="4.28515625" style="27" customWidth="1"/>
    <col min="11515" max="11515" width="5.28515625" style="27" customWidth="1"/>
    <col min="11516" max="11516" width="44.85546875" style="27" customWidth="1"/>
    <col min="11517" max="11517" width="13.7109375" style="27" customWidth="1"/>
    <col min="11518" max="11518" width="13.140625" style="27" customWidth="1"/>
    <col min="11519" max="11519" width="13.7109375" style="27" customWidth="1"/>
    <col min="11520" max="11521" width="9.5703125" style="27" customWidth="1"/>
    <col min="11522" max="11523" width="0" style="27" hidden="1" customWidth="1"/>
    <col min="11524" max="11769" width="9.140625" style="27"/>
    <col min="11770" max="11770" width="4.28515625" style="27" customWidth="1"/>
    <col min="11771" max="11771" width="5.28515625" style="27" customWidth="1"/>
    <col min="11772" max="11772" width="44.85546875" style="27" customWidth="1"/>
    <col min="11773" max="11773" width="13.7109375" style="27" customWidth="1"/>
    <col min="11774" max="11774" width="13.140625" style="27" customWidth="1"/>
    <col min="11775" max="11775" width="13.7109375" style="27" customWidth="1"/>
    <col min="11776" max="11777" width="9.5703125" style="27" customWidth="1"/>
    <col min="11778" max="11779" width="0" style="27" hidden="1" customWidth="1"/>
    <col min="11780" max="12025" width="9.140625" style="27"/>
    <col min="12026" max="12026" width="4.28515625" style="27" customWidth="1"/>
    <col min="12027" max="12027" width="5.28515625" style="27" customWidth="1"/>
    <col min="12028" max="12028" width="44.85546875" style="27" customWidth="1"/>
    <col min="12029" max="12029" width="13.7109375" style="27" customWidth="1"/>
    <col min="12030" max="12030" width="13.140625" style="27" customWidth="1"/>
    <col min="12031" max="12031" width="13.7109375" style="27" customWidth="1"/>
    <col min="12032" max="12033" width="9.5703125" style="27" customWidth="1"/>
    <col min="12034" max="12035" width="0" style="27" hidden="1" customWidth="1"/>
    <col min="12036" max="12281" width="9.140625" style="27"/>
    <col min="12282" max="12282" width="4.28515625" style="27" customWidth="1"/>
    <col min="12283" max="12283" width="5.28515625" style="27" customWidth="1"/>
    <col min="12284" max="12284" width="44.85546875" style="27" customWidth="1"/>
    <col min="12285" max="12285" width="13.7109375" style="27" customWidth="1"/>
    <col min="12286" max="12286" width="13.140625" style="27" customWidth="1"/>
    <col min="12287" max="12287" width="13.7109375" style="27" customWidth="1"/>
    <col min="12288" max="12289" width="9.5703125" style="27" customWidth="1"/>
    <col min="12290" max="12291" width="0" style="27" hidden="1" customWidth="1"/>
    <col min="12292" max="12537" width="9.140625" style="27"/>
    <col min="12538" max="12538" width="4.28515625" style="27" customWidth="1"/>
    <col min="12539" max="12539" width="5.28515625" style="27" customWidth="1"/>
    <col min="12540" max="12540" width="44.85546875" style="27" customWidth="1"/>
    <col min="12541" max="12541" width="13.7109375" style="27" customWidth="1"/>
    <col min="12542" max="12542" width="13.140625" style="27" customWidth="1"/>
    <col min="12543" max="12543" width="13.7109375" style="27" customWidth="1"/>
    <col min="12544" max="12545" width="9.5703125" style="27" customWidth="1"/>
    <col min="12546" max="12547" width="0" style="27" hidden="1" customWidth="1"/>
    <col min="12548" max="12793" width="9.140625" style="27"/>
    <col min="12794" max="12794" width="4.28515625" style="27" customWidth="1"/>
    <col min="12795" max="12795" width="5.28515625" style="27" customWidth="1"/>
    <col min="12796" max="12796" width="44.85546875" style="27" customWidth="1"/>
    <col min="12797" max="12797" width="13.7109375" style="27" customWidth="1"/>
    <col min="12798" max="12798" width="13.140625" style="27" customWidth="1"/>
    <col min="12799" max="12799" width="13.7109375" style="27" customWidth="1"/>
    <col min="12800" max="12801" width="9.5703125" style="27" customWidth="1"/>
    <col min="12802" max="12803" width="0" style="27" hidden="1" customWidth="1"/>
    <col min="12804" max="13049" width="9.140625" style="27"/>
    <col min="13050" max="13050" width="4.28515625" style="27" customWidth="1"/>
    <col min="13051" max="13051" width="5.28515625" style="27" customWidth="1"/>
    <col min="13052" max="13052" width="44.85546875" style="27" customWidth="1"/>
    <col min="13053" max="13053" width="13.7109375" style="27" customWidth="1"/>
    <col min="13054" max="13054" width="13.140625" style="27" customWidth="1"/>
    <col min="13055" max="13055" width="13.7109375" style="27" customWidth="1"/>
    <col min="13056" max="13057" width="9.5703125" style="27" customWidth="1"/>
    <col min="13058" max="13059" width="0" style="27" hidden="1" customWidth="1"/>
    <col min="13060" max="13305" width="9.140625" style="27"/>
    <col min="13306" max="13306" width="4.28515625" style="27" customWidth="1"/>
    <col min="13307" max="13307" width="5.28515625" style="27" customWidth="1"/>
    <col min="13308" max="13308" width="44.85546875" style="27" customWidth="1"/>
    <col min="13309" max="13309" width="13.7109375" style="27" customWidth="1"/>
    <col min="13310" max="13310" width="13.140625" style="27" customWidth="1"/>
    <col min="13311" max="13311" width="13.7109375" style="27" customWidth="1"/>
    <col min="13312" max="13313" width="9.5703125" style="27" customWidth="1"/>
    <col min="13314" max="13315" width="0" style="27" hidden="1" customWidth="1"/>
    <col min="13316" max="13561" width="9.140625" style="27"/>
    <col min="13562" max="13562" width="4.28515625" style="27" customWidth="1"/>
    <col min="13563" max="13563" width="5.28515625" style="27" customWidth="1"/>
    <col min="13564" max="13564" width="44.85546875" style="27" customWidth="1"/>
    <col min="13565" max="13565" width="13.7109375" style="27" customWidth="1"/>
    <col min="13566" max="13566" width="13.140625" style="27" customWidth="1"/>
    <col min="13567" max="13567" width="13.7109375" style="27" customWidth="1"/>
    <col min="13568" max="13569" width="9.5703125" style="27" customWidth="1"/>
    <col min="13570" max="13571" width="0" style="27" hidden="1" customWidth="1"/>
    <col min="13572" max="13817" width="9.140625" style="27"/>
    <col min="13818" max="13818" width="4.28515625" style="27" customWidth="1"/>
    <col min="13819" max="13819" width="5.28515625" style="27" customWidth="1"/>
    <col min="13820" max="13820" width="44.85546875" style="27" customWidth="1"/>
    <col min="13821" max="13821" width="13.7109375" style="27" customWidth="1"/>
    <col min="13822" max="13822" width="13.140625" style="27" customWidth="1"/>
    <col min="13823" max="13823" width="13.7109375" style="27" customWidth="1"/>
    <col min="13824" max="13825" width="9.5703125" style="27" customWidth="1"/>
    <col min="13826" max="13827" width="0" style="27" hidden="1" customWidth="1"/>
    <col min="13828" max="14073" width="9.140625" style="27"/>
    <col min="14074" max="14074" width="4.28515625" style="27" customWidth="1"/>
    <col min="14075" max="14075" width="5.28515625" style="27" customWidth="1"/>
    <col min="14076" max="14076" width="44.85546875" style="27" customWidth="1"/>
    <col min="14077" max="14077" width="13.7109375" style="27" customWidth="1"/>
    <col min="14078" max="14078" width="13.140625" style="27" customWidth="1"/>
    <col min="14079" max="14079" width="13.7109375" style="27" customWidth="1"/>
    <col min="14080" max="14081" width="9.5703125" style="27" customWidth="1"/>
    <col min="14082" max="14083" width="0" style="27" hidden="1" customWidth="1"/>
    <col min="14084" max="14329" width="9.140625" style="27"/>
    <col min="14330" max="14330" width="4.28515625" style="27" customWidth="1"/>
    <col min="14331" max="14331" width="5.28515625" style="27" customWidth="1"/>
    <col min="14332" max="14332" width="44.85546875" style="27" customWidth="1"/>
    <col min="14333" max="14333" width="13.7109375" style="27" customWidth="1"/>
    <col min="14334" max="14334" width="13.140625" style="27" customWidth="1"/>
    <col min="14335" max="14335" width="13.7109375" style="27" customWidth="1"/>
    <col min="14336" max="14337" width="9.5703125" style="27" customWidth="1"/>
    <col min="14338" max="14339" width="0" style="27" hidden="1" customWidth="1"/>
    <col min="14340" max="14585" width="9.140625" style="27"/>
    <col min="14586" max="14586" width="4.28515625" style="27" customWidth="1"/>
    <col min="14587" max="14587" width="5.28515625" style="27" customWidth="1"/>
    <col min="14588" max="14588" width="44.85546875" style="27" customWidth="1"/>
    <col min="14589" max="14589" width="13.7109375" style="27" customWidth="1"/>
    <col min="14590" max="14590" width="13.140625" style="27" customWidth="1"/>
    <col min="14591" max="14591" width="13.7109375" style="27" customWidth="1"/>
    <col min="14592" max="14593" width="9.5703125" style="27" customWidth="1"/>
    <col min="14594" max="14595" width="0" style="27" hidden="1" customWidth="1"/>
    <col min="14596" max="14841" width="9.140625" style="27"/>
    <col min="14842" max="14842" width="4.28515625" style="27" customWidth="1"/>
    <col min="14843" max="14843" width="5.28515625" style="27" customWidth="1"/>
    <col min="14844" max="14844" width="44.85546875" style="27" customWidth="1"/>
    <col min="14845" max="14845" width="13.7109375" style="27" customWidth="1"/>
    <col min="14846" max="14846" width="13.140625" style="27" customWidth="1"/>
    <col min="14847" max="14847" width="13.7109375" style="27" customWidth="1"/>
    <col min="14848" max="14849" width="9.5703125" style="27" customWidth="1"/>
    <col min="14850" max="14851" width="0" style="27" hidden="1" customWidth="1"/>
    <col min="14852" max="15097" width="9.140625" style="27"/>
    <col min="15098" max="15098" width="4.28515625" style="27" customWidth="1"/>
    <col min="15099" max="15099" width="5.28515625" style="27" customWidth="1"/>
    <col min="15100" max="15100" width="44.85546875" style="27" customWidth="1"/>
    <col min="15101" max="15101" width="13.7109375" style="27" customWidth="1"/>
    <col min="15102" max="15102" width="13.140625" style="27" customWidth="1"/>
    <col min="15103" max="15103" width="13.7109375" style="27" customWidth="1"/>
    <col min="15104" max="15105" width="9.5703125" style="27" customWidth="1"/>
    <col min="15106" max="15107" width="0" style="27" hidden="1" customWidth="1"/>
    <col min="15108" max="15353" width="9.140625" style="27"/>
    <col min="15354" max="15354" width="4.28515625" style="27" customWidth="1"/>
    <col min="15355" max="15355" width="5.28515625" style="27" customWidth="1"/>
    <col min="15356" max="15356" width="44.85546875" style="27" customWidth="1"/>
    <col min="15357" max="15357" width="13.7109375" style="27" customWidth="1"/>
    <col min="15358" max="15358" width="13.140625" style="27" customWidth="1"/>
    <col min="15359" max="15359" width="13.7109375" style="27" customWidth="1"/>
    <col min="15360" max="15361" width="9.5703125" style="27" customWidth="1"/>
    <col min="15362" max="15363" width="0" style="27" hidden="1" customWidth="1"/>
    <col min="15364" max="15609" width="9.140625" style="27"/>
    <col min="15610" max="15610" width="4.28515625" style="27" customWidth="1"/>
    <col min="15611" max="15611" width="5.28515625" style="27" customWidth="1"/>
    <col min="15612" max="15612" width="44.85546875" style="27" customWidth="1"/>
    <col min="15613" max="15613" width="13.7109375" style="27" customWidth="1"/>
    <col min="15614" max="15614" width="13.140625" style="27" customWidth="1"/>
    <col min="15615" max="15615" width="13.7109375" style="27" customWidth="1"/>
    <col min="15616" max="15617" width="9.5703125" style="27" customWidth="1"/>
    <col min="15618" max="15619" width="0" style="27" hidden="1" customWidth="1"/>
    <col min="15620" max="15865" width="9.140625" style="27"/>
    <col min="15866" max="15866" width="4.28515625" style="27" customWidth="1"/>
    <col min="15867" max="15867" width="5.28515625" style="27" customWidth="1"/>
    <col min="15868" max="15868" width="44.85546875" style="27" customWidth="1"/>
    <col min="15869" max="15869" width="13.7109375" style="27" customWidth="1"/>
    <col min="15870" max="15870" width="13.140625" style="27" customWidth="1"/>
    <col min="15871" max="15871" width="13.7109375" style="27" customWidth="1"/>
    <col min="15872" max="15873" width="9.5703125" style="27" customWidth="1"/>
    <col min="15874" max="15875" width="0" style="27" hidden="1" customWidth="1"/>
    <col min="15876" max="16121" width="9.140625" style="27"/>
    <col min="16122" max="16122" width="4.28515625" style="27" customWidth="1"/>
    <col min="16123" max="16123" width="5.28515625" style="27" customWidth="1"/>
    <col min="16124" max="16124" width="44.85546875" style="27" customWidth="1"/>
    <col min="16125" max="16125" width="13.7109375" style="27" customWidth="1"/>
    <col min="16126" max="16126" width="13.140625" style="27" customWidth="1"/>
    <col min="16127" max="16127" width="13.7109375" style="27" customWidth="1"/>
    <col min="16128" max="16129" width="9.5703125" style="27" customWidth="1"/>
    <col min="16130" max="16131" width="0" style="27" hidden="1" customWidth="1"/>
    <col min="16132" max="16384" width="9.140625" style="27"/>
  </cols>
  <sheetData>
    <row r="1" spans="1:13" ht="24.75" customHeight="1">
      <c r="A1" s="399" t="s">
        <v>182</v>
      </c>
      <c r="B1" s="399"/>
      <c r="C1" s="399"/>
      <c r="D1" s="399"/>
      <c r="E1" s="399"/>
      <c r="F1" s="399"/>
      <c r="G1" s="399"/>
      <c r="H1" s="399"/>
    </row>
    <row r="2" spans="1:13" ht="35.25" customHeight="1">
      <c r="A2" s="392" t="s">
        <v>178</v>
      </c>
      <c r="B2" s="400"/>
      <c r="C2" s="400"/>
      <c r="D2" s="147" t="s">
        <v>271</v>
      </c>
      <c r="E2" s="148" t="s">
        <v>269</v>
      </c>
      <c r="F2" s="147" t="s">
        <v>272</v>
      </c>
      <c r="G2" s="149" t="s">
        <v>5</v>
      </c>
      <c r="H2" s="149" t="s">
        <v>5</v>
      </c>
    </row>
    <row r="3" spans="1:13" s="7" customFormat="1" ht="11.45" customHeight="1">
      <c r="A3" s="160"/>
      <c r="B3" s="160"/>
      <c r="C3" s="161">
        <v>1</v>
      </c>
      <c r="D3" s="162">
        <v>2</v>
      </c>
      <c r="E3" s="162">
        <v>3</v>
      </c>
      <c r="F3" s="163">
        <v>4</v>
      </c>
      <c r="G3" s="164" t="s">
        <v>6</v>
      </c>
      <c r="H3" s="164" t="s">
        <v>7</v>
      </c>
    </row>
    <row r="4" spans="1:13" s="78" customFormat="1" ht="22.9" customHeight="1">
      <c r="A4" s="170"/>
      <c r="B4" s="170"/>
      <c r="C4" s="171" t="s">
        <v>90</v>
      </c>
      <c r="D4" s="172">
        <f>D5+D9+D20+D30+D40</f>
        <v>3273267.0100000002</v>
      </c>
      <c r="E4" s="172">
        <f>E5+E9+E20+E30+E40</f>
        <v>7010610</v>
      </c>
      <c r="F4" s="172">
        <f>F5+F9+F20+F30+F40</f>
        <v>3417541.4899999993</v>
      </c>
      <c r="G4" s="173">
        <f>F4/D4*100</f>
        <v>104.4076599788295</v>
      </c>
      <c r="H4" s="173">
        <f>F4/E4*100</f>
        <v>48.748133044057496</v>
      </c>
      <c r="M4" s="192"/>
    </row>
    <row r="5" spans="1:13" s="78" customFormat="1" ht="18" customHeight="1">
      <c r="A5" s="19">
        <v>1</v>
      </c>
      <c r="B5" s="233">
        <v>1</v>
      </c>
      <c r="C5" s="234" t="s">
        <v>87</v>
      </c>
      <c r="D5" s="235">
        <f t="shared" ref="D5:F6" si="0">D6</f>
        <v>6309.64</v>
      </c>
      <c r="E5" s="235">
        <f t="shared" si="0"/>
        <v>60000</v>
      </c>
      <c r="F5" s="235">
        <f t="shared" si="0"/>
        <v>11652.44</v>
      </c>
      <c r="G5" s="235">
        <f>(F5/D5)*100</f>
        <v>184.67678029174405</v>
      </c>
      <c r="H5" s="235">
        <f>(F5/E5)*100</f>
        <v>19.420733333333335</v>
      </c>
      <c r="K5" s="192"/>
    </row>
    <row r="6" spans="1:13" ht="13.5" customHeight="1">
      <c r="A6" s="19"/>
      <c r="B6" s="23" t="s">
        <v>238</v>
      </c>
      <c r="C6" s="23" t="s">
        <v>88</v>
      </c>
      <c r="D6" s="37">
        <f t="shared" si="0"/>
        <v>6309.64</v>
      </c>
      <c r="E6" s="37">
        <f t="shared" si="0"/>
        <v>60000</v>
      </c>
      <c r="F6" s="37">
        <f t="shared" si="0"/>
        <v>11652.44</v>
      </c>
      <c r="G6" s="39">
        <f t="shared" ref="G6:G25" si="1">(F6/D6)*100</f>
        <v>184.67678029174405</v>
      </c>
      <c r="H6" s="39">
        <f t="shared" ref="H6:H25" si="2">(F6/E6)*100</f>
        <v>19.420733333333335</v>
      </c>
      <c r="K6" s="49"/>
    </row>
    <row r="7" spans="1:13" ht="27.75" hidden="1" customHeight="1">
      <c r="A7" s="19"/>
      <c r="B7" s="19" t="s">
        <v>238</v>
      </c>
      <c r="C7" s="20" t="s">
        <v>88</v>
      </c>
      <c r="D7" s="216">
        <v>6309.64</v>
      </c>
      <c r="E7" s="216">
        <v>60000</v>
      </c>
      <c r="F7" s="216">
        <f>664.94+10987.5</f>
        <v>11652.44</v>
      </c>
      <c r="G7" s="39">
        <f t="shared" si="1"/>
        <v>184.67678029174405</v>
      </c>
      <c r="H7" s="39">
        <f t="shared" si="2"/>
        <v>19.420733333333335</v>
      </c>
    </row>
    <row r="8" spans="1:13">
      <c r="A8" s="23"/>
      <c r="B8" s="22"/>
      <c r="C8" s="23"/>
      <c r="D8" s="39"/>
      <c r="E8" s="39"/>
      <c r="F8" s="39"/>
      <c r="G8" s="39"/>
      <c r="H8" s="39"/>
    </row>
    <row r="9" spans="1:13" s="78" customFormat="1" ht="16.899999999999999" customHeight="1">
      <c r="A9" s="19">
        <v>3</v>
      </c>
      <c r="B9" s="233">
        <v>3</v>
      </c>
      <c r="C9" s="234" t="s">
        <v>97</v>
      </c>
      <c r="D9" s="235">
        <f t="shared" ref="D9" si="3">D10</f>
        <v>560361.36</v>
      </c>
      <c r="E9" s="235">
        <f>E10+E16</f>
        <v>1437000</v>
      </c>
      <c r="F9" s="235">
        <f>F10+F16</f>
        <v>602314.28</v>
      </c>
      <c r="G9" s="235">
        <f t="shared" si="1"/>
        <v>107.48676175673498</v>
      </c>
      <c r="H9" s="235">
        <f t="shared" si="2"/>
        <v>41.914702853166318</v>
      </c>
      <c r="K9" s="192"/>
      <c r="L9" s="192"/>
    </row>
    <row r="10" spans="1:13" ht="13.5" customHeight="1">
      <c r="A10" s="19"/>
      <c r="B10" s="22" t="s">
        <v>98</v>
      </c>
      <c r="C10" s="23" t="s">
        <v>99</v>
      </c>
      <c r="D10" s="39">
        <f>D11+D12+D13+D14</f>
        <v>560361.36</v>
      </c>
      <c r="E10" s="39">
        <f>E11+E12+E13+E14</f>
        <v>1437000</v>
      </c>
      <c r="F10" s="39">
        <f>F11+F12+F13+F14</f>
        <v>602314.28</v>
      </c>
      <c r="G10" s="39">
        <f t="shared" si="1"/>
        <v>107.48676175673498</v>
      </c>
      <c r="H10" s="39">
        <f t="shared" si="2"/>
        <v>41.914702853166318</v>
      </c>
    </row>
    <row r="11" spans="1:13" ht="13.5" hidden="1" customHeight="1">
      <c r="A11" s="22"/>
      <c r="B11" s="22">
        <v>64</v>
      </c>
      <c r="C11" s="23" t="s">
        <v>201</v>
      </c>
      <c r="D11" s="39">
        <v>31.99</v>
      </c>
      <c r="E11" s="39">
        <v>100</v>
      </c>
      <c r="F11" s="39">
        <v>8.44</v>
      </c>
      <c r="G11" s="39">
        <f t="shared" si="1"/>
        <v>26.383244763988746</v>
      </c>
      <c r="H11" s="39">
        <f t="shared" si="2"/>
        <v>8.44</v>
      </c>
    </row>
    <row r="12" spans="1:13" ht="24.75" hidden="1" customHeight="1">
      <c r="A12" s="22"/>
      <c r="B12" s="22">
        <v>65</v>
      </c>
      <c r="C12" s="23" t="s">
        <v>8</v>
      </c>
      <c r="D12" s="39">
        <v>8757.76</v>
      </c>
      <c r="E12" s="39">
        <v>20000</v>
      </c>
      <c r="F12" s="39">
        <v>7171.54</v>
      </c>
      <c r="G12" s="39">
        <f t="shared" si="1"/>
        <v>81.887834332066646</v>
      </c>
      <c r="H12" s="39">
        <f t="shared" si="2"/>
        <v>35.857700000000001</v>
      </c>
    </row>
    <row r="13" spans="1:13" ht="27.75" hidden="1" customHeight="1">
      <c r="A13" s="22"/>
      <c r="B13" s="22">
        <v>66</v>
      </c>
      <c r="C13" s="23" t="s">
        <v>76</v>
      </c>
      <c r="D13" s="39">
        <v>547011.09</v>
      </c>
      <c r="E13" s="39">
        <v>1396900</v>
      </c>
      <c r="F13" s="39">
        <v>594602.04</v>
      </c>
      <c r="G13" s="39">
        <f t="shared" si="1"/>
        <v>108.70018010055338</v>
      </c>
      <c r="H13" s="39">
        <f t="shared" si="2"/>
        <v>42.565827188775145</v>
      </c>
      <c r="K13" s="49"/>
    </row>
    <row r="14" spans="1:13" ht="14.25" hidden="1" customHeight="1">
      <c r="A14" s="22"/>
      <c r="B14" s="22">
        <v>68</v>
      </c>
      <c r="C14" s="23" t="s">
        <v>220</v>
      </c>
      <c r="D14" s="39">
        <v>4560.5200000000004</v>
      </c>
      <c r="E14" s="39">
        <v>20000</v>
      </c>
      <c r="F14" s="39">
        <v>532.26</v>
      </c>
      <c r="G14" s="39">
        <v>0</v>
      </c>
      <c r="H14" s="39">
        <f t="shared" si="2"/>
        <v>2.6613000000000002</v>
      </c>
    </row>
    <row r="15" spans="1:13" ht="13.15" hidden="1" customHeight="1">
      <c r="A15" s="22"/>
      <c r="B15" s="22"/>
      <c r="C15" s="23"/>
      <c r="D15" s="39"/>
      <c r="E15" s="39"/>
      <c r="F15" s="39"/>
      <c r="G15" s="39"/>
      <c r="H15" s="39"/>
    </row>
    <row r="16" spans="1:13" ht="25.5" hidden="1">
      <c r="A16" s="19"/>
      <c r="B16" s="19" t="s">
        <v>103</v>
      </c>
      <c r="C16" s="20" t="s">
        <v>163</v>
      </c>
      <c r="D16" s="38">
        <f>D17</f>
        <v>0</v>
      </c>
      <c r="E16" s="38">
        <f>E17</f>
        <v>0</v>
      </c>
      <c r="F16" s="38">
        <f>F17</f>
        <v>0</v>
      </c>
      <c r="G16" s="39">
        <v>0</v>
      </c>
      <c r="H16" s="39" t="e">
        <f t="shared" si="2"/>
        <v>#DIV/0!</v>
      </c>
    </row>
    <row r="17" spans="1:11" hidden="1">
      <c r="A17" s="23"/>
      <c r="B17" s="22">
        <v>92</v>
      </c>
      <c r="C17" s="183" t="s">
        <v>235</v>
      </c>
      <c r="D17" s="39">
        <v>0</v>
      </c>
      <c r="E17" s="39">
        <v>0</v>
      </c>
      <c r="F17" s="39">
        <v>0</v>
      </c>
      <c r="G17" s="39">
        <v>0</v>
      </c>
      <c r="H17" s="39" t="e">
        <f t="shared" si="2"/>
        <v>#DIV/0!</v>
      </c>
    </row>
    <row r="18" spans="1:11" hidden="1">
      <c r="A18" s="23"/>
      <c r="B18" s="22"/>
      <c r="C18" s="23"/>
      <c r="D18" s="39"/>
      <c r="E18" s="39"/>
      <c r="F18" s="39"/>
      <c r="G18" s="39"/>
      <c r="H18" s="39"/>
    </row>
    <row r="19" spans="1:11">
      <c r="A19" s="23"/>
      <c r="B19" s="22"/>
      <c r="C19" s="23"/>
      <c r="D19" s="39"/>
      <c r="E19" s="39"/>
      <c r="F19" s="39"/>
      <c r="G19" s="39"/>
      <c r="H19" s="39"/>
    </row>
    <row r="20" spans="1:11" s="78" customFormat="1" ht="17.100000000000001" customHeight="1">
      <c r="A20" s="19">
        <v>4</v>
      </c>
      <c r="B20" s="233">
        <v>4</v>
      </c>
      <c r="C20" s="234" t="s">
        <v>91</v>
      </c>
      <c r="D20" s="235">
        <f>D21+D24</f>
        <v>2145116.7200000002</v>
      </c>
      <c r="E20" s="235">
        <f>E21+E24+E28</f>
        <v>4535000</v>
      </c>
      <c r="F20" s="235">
        <f>F21+F24+F27</f>
        <v>2118420.8899999997</v>
      </c>
      <c r="G20" s="235">
        <f>(F20/D20)*100</f>
        <v>98.755506879830733</v>
      </c>
      <c r="H20" s="235">
        <f t="shared" si="2"/>
        <v>46.712698787210577</v>
      </c>
      <c r="K20" s="192"/>
    </row>
    <row r="21" spans="1:11">
      <c r="A21" s="23"/>
      <c r="B21" s="23" t="s">
        <v>92</v>
      </c>
      <c r="C21" s="23" t="s">
        <v>94</v>
      </c>
      <c r="D21" s="37">
        <f>D22</f>
        <v>300192.36</v>
      </c>
      <c r="E21" s="37">
        <f>E22</f>
        <v>535000</v>
      </c>
      <c r="F21" s="37">
        <f>F22</f>
        <v>233028.99</v>
      </c>
      <c r="G21" s="39">
        <f t="shared" si="1"/>
        <v>77.62655585238744</v>
      </c>
      <c r="H21" s="39">
        <f t="shared" si="2"/>
        <v>43.55682056074766</v>
      </c>
      <c r="K21" s="49"/>
    </row>
    <row r="22" spans="1:11" ht="25.5" hidden="1">
      <c r="A22" s="22"/>
      <c r="B22" s="22">
        <v>65</v>
      </c>
      <c r="C22" s="23" t="s">
        <v>8</v>
      </c>
      <c r="D22" s="37">
        <v>300192.36</v>
      </c>
      <c r="E22" s="37">
        <v>535000</v>
      </c>
      <c r="F22" s="37">
        <v>233028.99</v>
      </c>
      <c r="G22" s="39">
        <f t="shared" si="1"/>
        <v>77.62655585238744</v>
      </c>
      <c r="H22" s="39">
        <f t="shared" si="2"/>
        <v>43.55682056074766</v>
      </c>
      <c r="K22" s="49"/>
    </row>
    <row r="23" spans="1:11" hidden="1">
      <c r="A23" s="22"/>
      <c r="B23" s="22"/>
      <c r="C23" s="23"/>
      <c r="D23" s="37"/>
      <c r="E23" s="37"/>
      <c r="F23" s="37"/>
      <c r="G23" s="39"/>
      <c r="H23" s="39"/>
      <c r="K23" s="49"/>
    </row>
    <row r="24" spans="1:11">
      <c r="A24" s="23"/>
      <c r="B24" s="23" t="s">
        <v>95</v>
      </c>
      <c r="C24" s="23" t="s">
        <v>166</v>
      </c>
      <c r="D24" s="37">
        <f>D25</f>
        <v>1844924.36</v>
      </c>
      <c r="E24" s="37">
        <f>E25</f>
        <v>4000000</v>
      </c>
      <c r="F24" s="37">
        <f>F25</f>
        <v>1885391.9</v>
      </c>
      <c r="G24" s="39">
        <f t="shared" si="1"/>
        <v>102.19345252723531</v>
      </c>
      <c r="H24" s="39">
        <f t="shared" si="2"/>
        <v>47.134797499999998</v>
      </c>
      <c r="K24" s="49"/>
    </row>
    <row r="25" spans="1:11" ht="25.5" hidden="1">
      <c r="A25" s="23"/>
      <c r="B25" s="22">
        <v>67</v>
      </c>
      <c r="C25" s="23" t="s">
        <v>77</v>
      </c>
      <c r="D25" s="39">
        <v>1844924.36</v>
      </c>
      <c r="E25" s="39">
        <v>4000000</v>
      </c>
      <c r="F25" s="39">
        <v>1885391.9</v>
      </c>
      <c r="G25" s="39">
        <f t="shared" si="1"/>
        <v>102.19345252723531</v>
      </c>
      <c r="H25" s="39">
        <f t="shared" si="2"/>
        <v>47.134797499999998</v>
      </c>
    </row>
    <row r="26" spans="1:11" hidden="1">
      <c r="A26" s="23"/>
      <c r="B26" s="22"/>
      <c r="C26" s="23"/>
      <c r="D26" s="39"/>
      <c r="E26" s="39"/>
      <c r="F26" s="39"/>
      <c r="G26" s="39"/>
      <c r="H26" s="39"/>
    </row>
    <row r="27" spans="1:11" ht="25.5" hidden="1">
      <c r="A27" s="19"/>
      <c r="B27" s="19" t="s">
        <v>160</v>
      </c>
      <c r="C27" s="20" t="s">
        <v>164</v>
      </c>
      <c r="D27" s="38">
        <v>0</v>
      </c>
      <c r="E27" s="191">
        <f>E28</f>
        <v>0</v>
      </c>
      <c r="F27" s="38">
        <f>F28</f>
        <v>0</v>
      </c>
      <c r="G27" s="39">
        <v>0</v>
      </c>
      <c r="H27" s="39" t="e">
        <f>(F27/E28)*100</f>
        <v>#DIV/0!</v>
      </c>
    </row>
    <row r="28" spans="1:11" hidden="1">
      <c r="A28" s="23"/>
      <c r="B28" s="22">
        <v>92</v>
      </c>
      <c r="C28" s="23" t="s">
        <v>235</v>
      </c>
      <c r="D28" s="39">
        <v>0</v>
      </c>
      <c r="E28" s="39">
        <v>0</v>
      </c>
      <c r="F28" s="39">
        <v>0</v>
      </c>
      <c r="G28" s="36">
        <v>0</v>
      </c>
      <c r="H28" s="39">
        <v>0</v>
      </c>
    </row>
    <row r="29" spans="1:11" ht="16.5" customHeight="1">
      <c r="A29" s="23"/>
      <c r="B29" s="22"/>
      <c r="C29" s="23"/>
      <c r="D29" s="39"/>
      <c r="E29" s="39"/>
      <c r="F29" s="39"/>
      <c r="G29" s="57"/>
      <c r="H29" s="57"/>
    </row>
    <row r="30" spans="1:11" ht="17.45" customHeight="1">
      <c r="A30" s="19">
        <v>5</v>
      </c>
      <c r="B30" s="233">
        <v>5</v>
      </c>
      <c r="C30" s="234" t="s">
        <v>152</v>
      </c>
      <c r="D30" s="236">
        <f>D31</f>
        <v>558443.65</v>
      </c>
      <c r="E30" s="236">
        <f>E31+E37+E33+E35</f>
        <v>969610</v>
      </c>
      <c r="F30" s="236">
        <f>F31+F37+F33+F35</f>
        <v>680561.27</v>
      </c>
      <c r="G30" s="235">
        <v>0</v>
      </c>
      <c r="H30" s="235">
        <f>F30/E30*100</f>
        <v>70.189176060477934</v>
      </c>
    </row>
    <row r="31" spans="1:11" ht="13.5" customHeight="1">
      <c r="A31" s="20"/>
      <c r="B31" s="22" t="s">
        <v>153</v>
      </c>
      <c r="C31" s="23" t="s">
        <v>154</v>
      </c>
      <c r="D31" s="36">
        <f>D32</f>
        <v>558443.65</v>
      </c>
      <c r="E31" s="36">
        <f>E32</f>
        <v>0</v>
      </c>
      <c r="F31" s="36">
        <f>F32</f>
        <v>0</v>
      </c>
      <c r="G31" s="39">
        <v>0</v>
      </c>
      <c r="H31" s="39">
        <v>0</v>
      </c>
    </row>
    <row r="32" spans="1:11" hidden="1">
      <c r="A32" s="22"/>
      <c r="B32" s="23">
        <v>63</v>
      </c>
      <c r="C32" s="23" t="s">
        <v>148</v>
      </c>
      <c r="D32" s="36">
        <v>558443.65</v>
      </c>
      <c r="E32" s="36">
        <v>0</v>
      </c>
      <c r="F32" s="36">
        <v>0</v>
      </c>
      <c r="G32" s="39">
        <v>0</v>
      </c>
      <c r="H32" s="39" t="e">
        <f t="shared" ref="H32:H38" si="4">F32/E32*100</f>
        <v>#DIV/0!</v>
      </c>
    </row>
    <row r="33" spans="1:12">
      <c r="A33" s="19"/>
      <c r="B33" s="22" t="s">
        <v>279</v>
      </c>
      <c r="C33" s="23" t="s">
        <v>277</v>
      </c>
      <c r="D33" s="39">
        <v>0</v>
      </c>
      <c r="E33" s="39">
        <f>E34</f>
        <v>810000</v>
      </c>
      <c r="F33" s="39">
        <f>F34</f>
        <v>642696.81000000006</v>
      </c>
      <c r="G33" s="39">
        <v>0</v>
      </c>
      <c r="H33" s="39">
        <f>F33/E33*100</f>
        <v>79.34528518518519</v>
      </c>
      <c r="K33" s="49"/>
    </row>
    <row r="34" spans="1:12" hidden="1">
      <c r="A34" s="23">
        <v>92</v>
      </c>
      <c r="B34" s="23">
        <v>63</v>
      </c>
      <c r="C34" s="23" t="s">
        <v>148</v>
      </c>
      <c r="D34" s="39">
        <v>0</v>
      </c>
      <c r="E34" s="39">
        <v>810000</v>
      </c>
      <c r="F34" s="39">
        <v>642696.81000000006</v>
      </c>
      <c r="G34" s="39">
        <v>0</v>
      </c>
      <c r="H34" s="39">
        <f t="shared" si="4"/>
        <v>79.34528518518519</v>
      </c>
      <c r="K34" s="49"/>
    </row>
    <row r="35" spans="1:12" s="78" customFormat="1" ht="25.5">
      <c r="A35" s="20"/>
      <c r="B35" s="22" t="s">
        <v>281</v>
      </c>
      <c r="C35" s="23" t="s">
        <v>278</v>
      </c>
      <c r="D35" s="39">
        <v>0</v>
      </c>
      <c r="E35" s="39">
        <f>E36</f>
        <v>79760</v>
      </c>
      <c r="F35" s="39">
        <f>F36</f>
        <v>37864.46</v>
      </c>
      <c r="G35" s="39">
        <v>0</v>
      </c>
      <c r="H35" s="39">
        <f>F35/E35*100</f>
        <v>47.472993981945841</v>
      </c>
      <c r="K35" s="49"/>
    </row>
    <row r="36" spans="1:12" hidden="1">
      <c r="A36" s="23"/>
      <c r="B36" s="23">
        <v>63</v>
      </c>
      <c r="C36" s="23" t="s">
        <v>148</v>
      </c>
      <c r="D36" s="39"/>
      <c r="E36" s="39">
        <v>79760</v>
      </c>
      <c r="F36" s="39">
        <v>37864.46</v>
      </c>
      <c r="G36" s="39">
        <v>0</v>
      </c>
      <c r="H36" s="39">
        <f t="shared" si="4"/>
        <v>47.472993981945841</v>
      </c>
      <c r="K36" s="49"/>
    </row>
    <row r="37" spans="1:12" s="78" customFormat="1">
      <c r="A37" s="20"/>
      <c r="B37" s="22" t="s">
        <v>161</v>
      </c>
      <c r="C37" s="23" t="s">
        <v>286</v>
      </c>
      <c r="D37" s="39">
        <v>0</v>
      </c>
      <c r="E37" s="39">
        <f>E38</f>
        <v>79850</v>
      </c>
      <c r="F37" s="39">
        <f>F38</f>
        <v>0</v>
      </c>
      <c r="G37" s="39">
        <v>0</v>
      </c>
      <c r="H37" s="39">
        <f t="shared" si="4"/>
        <v>0</v>
      </c>
      <c r="K37" s="49"/>
    </row>
    <row r="38" spans="1:12" hidden="1">
      <c r="A38" s="23"/>
      <c r="B38" s="23">
        <v>92</v>
      </c>
      <c r="C38" s="23" t="s">
        <v>235</v>
      </c>
      <c r="D38" s="37"/>
      <c r="E38" s="216">
        <v>79850</v>
      </c>
      <c r="F38" s="37">
        <v>0</v>
      </c>
      <c r="G38" s="39"/>
      <c r="H38" s="39">
        <f t="shared" si="4"/>
        <v>0</v>
      </c>
    </row>
    <row r="39" spans="1:12">
      <c r="A39" s="23"/>
      <c r="B39" s="23"/>
      <c r="C39" s="23"/>
      <c r="D39" s="37"/>
      <c r="E39" s="37"/>
      <c r="F39" s="37"/>
      <c r="G39" s="39"/>
      <c r="H39" s="39"/>
    </row>
    <row r="40" spans="1:12" s="78" customFormat="1" ht="25.5">
      <c r="A40" s="19">
        <v>7</v>
      </c>
      <c r="B40" s="233">
        <v>7</v>
      </c>
      <c r="C40" s="234" t="s">
        <v>89</v>
      </c>
      <c r="D40" s="235">
        <f>D41</f>
        <v>3035.64</v>
      </c>
      <c r="E40" s="235">
        <f>E41</f>
        <v>9000</v>
      </c>
      <c r="F40" s="235">
        <f>F41</f>
        <v>4592.6099999999997</v>
      </c>
      <c r="G40" s="235">
        <f>F40/D40*100</f>
        <v>151.28967861801794</v>
      </c>
      <c r="H40" s="235">
        <f>F40/E40*100</f>
        <v>51.028999999999989</v>
      </c>
    </row>
    <row r="41" spans="1:12" ht="25.5">
      <c r="A41" s="22"/>
      <c r="B41" s="23" t="s">
        <v>100</v>
      </c>
      <c r="C41" s="23" t="s">
        <v>236</v>
      </c>
      <c r="D41" s="37">
        <f>D42+D43</f>
        <v>3035.64</v>
      </c>
      <c r="E41" s="37">
        <f>E42+E43</f>
        <v>9000</v>
      </c>
      <c r="F41" s="37">
        <f>F42+F43</f>
        <v>4592.6099999999997</v>
      </c>
      <c r="G41" s="39">
        <v>0</v>
      </c>
      <c r="H41" s="39">
        <f t="shared" ref="H41:H43" si="5">F41/E41*100</f>
        <v>51.028999999999989</v>
      </c>
      <c r="K41" s="49"/>
    </row>
    <row r="42" spans="1:12" hidden="1">
      <c r="A42" s="22"/>
      <c r="B42" s="23">
        <v>72</v>
      </c>
      <c r="C42" s="23" t="s">
        <v>146</v>
      </c>
      <c r="D42" s="50">
        <v>0</v>
      </c>
      <c r="E42" s="50">
        <v>0</v>
      </c>
      <c r="F42" s="50">
        <v>0</v>
      </c>
      <c r="G42" s="39">
        <v>0</v>
      </c>
      <c r="H42" s="39">
        <v>0</v>
      </c>
    </row>
    <row r="43" spans="1:12" ht="25.5" hidden="1">
      <c r="A43" s="22"/>
      <c r="B43" s="22">
        <v>65</v>
      </c>
      <c r="C43" s="23" t="s">
        <v>8</v>
      </c>
      <c r="D43" s="39">
        <v>3035.64</v>
      </c>
      <c r="E43" s="39">
        <v>9000</v>
      </c>
      <c r="F43" s="39">
        <v>4592.6099999999997</v>
      </c>
      <c r="G43" s="39">
        <v>0</v>
      </c>
      <c r="H43" s="39">
        <f t="shared" si="5"/>
        <v>51.028999999999989</v>
      </c>
    </row>
    <row r="44" spans="1:12" ht="16.5" customHeight="1">
      <c r="A44" s="22"/>
      <c r="B44" s="23"/>
      <c r="C44" s="23"/>
      <c r="D44" s="37"/>
      <c r="E44" s="39"/>
      <c r="F44" s="39"/>
      <c r="G44" s="57"/>
      <c r="H44" s="57"/>
    </row>
    <row r="45" spans="1:12" s="78" customFormat="1" ht="23.25" customHeight="1">
      <c r="A45" s="174"/>
      <c r="B45" s="174"/>
      <c r="C45" s="175" t="s">
        <v>101</v>
      </c>
      <c r="D45" s="176">
        <f>D46+D51+D104+D149+D173</f>
        <v>3207922.89</v>
      </c>
      <c r="E45" s="176">
        <f>E46+E51+E104+E149+E173</f>
        <v>7010610</v>
      </c>
      <c r="F45" s="176">
        <f>F46+F51+F104+F149+F173</f>
        <v>4018702.56</v>
      </c>
      <c r="G45" s="176">
        <f>F45/D45*100</f>
        <v>125.27428799886147</v>
      </c>
      <c r="H45" s="176">
        <f>F45/E45*100</f>
        <v>57.32315105247617</v>
      </c>
      <c r="K45" s="192"/>
      <c r="L45" s="79"/>
    </row>
    <row r="46" spans="1:12" ht="13.5" customHeight="1">
      <c r="A46" s="19">
        <v>1</v>
      </c>
      <c r="B46" s="233">
        <v>1</v>
      </c>
      <c r="C46" s="234" t="s">
        <v>87</v>
      </c>
      <c r="D46" s="235">
        <f t="shared" ref="D46:F46" si="6">D47</f>
        <v>6309.6399999999994</v>
      </c>
      <c r="E46" s="235">
        <f t="shared" si="6"/>
        <v>60000</v>
      </c>
      <c r="F46" s="235">
        <f t="shared" si="6"/>
        <v>12369.93</v>
      </c>
      <c r="G46" s="235">
        <f t="shared" ref="G46:G101" si="7">F46/D46*100</f>
        <v>196.04811051026684</v>
      </c>
      <c r="H46" s="235">
        <f t="shared" ref="H46:H100" si="8">F46/E46*100</f>
        <v>20.61655</v>
      </c>
    </row>
    <row r="47" spans="1:12" ht="13.5" customHeight="1">
      <c r="A47" s="19"/>
      <c r="B47" s="23" t="s">
        <v>238</v>
      </c>
      <c r="C47" s="23" t="s">
        <v>88</v>
      </c>
      <c r="D47" s="39">
        <f>D48+D49</f>
        <v>6309.6399999999994</v>
      </c>
      <c r="E47" s="39">
        <f>E48+E49</f>
        <v>60000</v>
      </c>
      <c r="F47" s="39">
        <f>F48+F49</f>
        <v>12369.93</v>
      </c>
      <c r="G47" s="39">
        <f t="shared" si="7"/>
        <v>196.04811051026684</v>
      </c>
      <c r="H47" s="39">
        <f t="shared" si="8"/>
        <v>20.61655</v>
      </c>
    </row>
    <row r="48" spans="1:12" ht="13.5" hidden="1" customHeight="1">
      <c r="A48" s="109"/>
      <c r="B48" s="23">
        <v>32</v>
      </c>
      <c r="C48" s="23" t="s">
        <v>19</v>
      </c>
      <c r="D48" s="39">
        <v>2317.9499999999998</v>
      </c>
      <c r="E48" s="39">
        <v>20000</v>
      </c>
      <c r="F48" s="39">
        <f>717.49+664.94</f>
        <v>1382.43</v>
      </c>
      <c r="G48" s="39">
        <f t="shared" si="7"/>
        <v>59.640199314049056</v>
      </c>
      <c r="H48" s="39">
        <f t="shared" si="8"/>
        <v>6.9121500000000005</v>
      </c>
    </row>
    <row r="49" spans="1:11" hidden="1">
      <c r="A49" s="22"/>
      <c r="B49" s="24">
        <v>42</v>
      </c>
      <c r="C49" s="26" t="s">
        <v>69</v>
      </c>
      <c r="D49" s="39">
        <v>3991.69</v>
      </c>
      <c r="E49" s="39">
        <v>40000</v>
      </c>
      <c r="F49" s="39">
        <v>10987.5</v>
      </c>
      <c r="G49" s="39">
        <v>0</v>
      </c>
      <c r="H49" s="39">
        <f t="shared" si="8"/>
        <v>27.468749999999996</v>
      </c>
    </row>
    <row r="50" spans="1:11" ht="16.5" customHeight="1">
      <c r="A50" s="229"/>
      <c r="B50" s="26"/>
      <c r="C50" s="26"/>
      <c r="D50" s="230"/>
      <c r="E50" s="39"/>
      <c r="F50" s="230"/>
      <c r="G50" s="39"/>
      <c r="H50" s="39"/>
    </row>
    <row r="51" spans="1:11" ht="13.5" customHeight="1">
      <c r="A51" s="19">
        <v>3</v>
      </c>
      <c r="B51" s="233">
        <v>3</v>
      </c>
      <c r="C51" s="234" t="s">
        <v>97</v>
      </c>
      <c r="D51" s="235">
        <f>D52+D99</f>
        <v>614518.19999999995</v>
      </c>
      <c r="E51" s="235">
        <f>E52+E99</f>
        <v>1437000</v>
      </c>
      <c r="F51" s="235">
        <f>F52+F99</f>
        <v>746216.5</v>
      </c>
      <c r="G51" s="235">
        <f t="shared" si="7"/>
        <v>121.43114719791863</v>
      </c>
      <c r="H51" s="235">
        <f t="shared" si="8"/>
        <v>51.928775226165627</v>
      </c>
    </row>
    <row r="52" spans="1:11" ht="13.5" customHeight="1">
      <c r="A52" s="19"/>
      <c r="B52" s="22" t="s">
        <v>98</v>
      </c>
      <c r="C52" s="23" t="s">
        <v>99</v>
      </c>
      <c r="D52" s="39">
        <f>D53+D54+D57+D55</f>
        <v>560361.36</v>
      </c>
      <c r="E52" s="39">
        <f>E53+E54+E55+E57+E56</f>
        <v>1437000</v>
      </c>
      <c r="F52" s="39">
        <f>F53+F54+F57+F55+F56</f>
        <v>746216.5</v>
      </c>
      <c r="G52" s="39">
        <f t="shared" si="7"/>
        <v>133.16701565575471</v>
      </c>
      <c r="H52" s="39">
        <f t="shared" si="8"/>
        <v>51.928775226165627</v>
      </c>
      <c r="K52" s="49"/>
    </row>
    <row r="53" spans="1:11" ht="13.5" hidden="1" customHeight="1">
      <c r="A53" s="19"/>
      <c r="B53" s="22">
        <v>31</v>
      </c>
      <c r="C53" s="24" t="s">
        <v>11</v>
      </c>
      <c r="D53" s="39">
        <v>339933.48</v>
      </c>
      <c r="E53" s="39">
        <v>808000</v>
      </c>
      <c r="F53" s="39">
        <v>343378.76</v>
      </c>
      <c r="G53" s="39">
        <f t="shared" si="7"/>
        <v>101.01351593847126</v>
      </c>
      <c r="H53" s="39">
        <f t="shared" si="8"/>
        <v>42.497371287128715</v>
      </c>
      <c r="K53" s="49"/>
    </row>
    <row r="54" spans="1:11" ht="13.5" hidden="1" customHeight="1">
      <c r="A54" s="19"/>
      <c r="B54" s="22">
        <v>32</v>
      </c>
      <c r="C54" s="24" t="s">
        <v>19</v>
      </c>
      <c r="D54" s="39">
        <v>212582.28</v>
      </c>
      <c r="E54" s="39">
        <v>607000</v>
      </c>
      <c r="F54" s="39">
        <v>397605.38</v>
      </c>
      <c r="G54" s="39">
        <f t="shared" si="7"/>
        <v>187.03599378085511</v>
      </c>
      <c r="H54" s="39">
        <f t="shared" si="8"/>
        <v>65.503357495881389</v>
      </c>
      <c r="K54" s="49"/>
    </row>
    <row r="55" spans="1:11" ht="13.5" hidden="1" customHeight="1">
      <c r="A55" s="19"/>
      <c r="B55" s="22">
        <v>34</v>
      </c>
      <c r="C55" s="24" t="s">
        <v>62</v>
      </c>
      <c r="D55" s="39">
        <v>2924.69</v>
      </c>
      <c r="E55" s="39">
        <v>8500</v>
      </c>
      <c r="F55" s="39">
        <v>3322.97</v>
      </c>
      <c r="G55" s="39">
        <f t="shared" si="7"/>
        <v>113.61785351609915</v>
      </c>
      <c r="H55" s="39">
        <f t="shared" si="8"/>
        <v>39.09376470588235</v>
      </c>
      <c r="K55" s="49"/>
    </row>
    <row r="56" spans="1:11" ht="25.15" hidden="1" customHeight="1">
      <c r="A56" s="19"/>
      <c r="B56" s="22">
        <v>37</v>
      </c>
      <c r="C56" s="24" t="s">
        <v>257</v>
      </c>
      <c r="D56" s="39"/>
      <c r="E56" s="39">
        <v>5000</v>
      </c>
      <c r="F56" s="39">
        <v>1500</v>
      </c>
      <c r="G56" s="39"/>
      <c r="H56" s="39">
        <f t="shared" si="8"/>
        <v>30</v>
      </c>
      <c r="K56" s="49"/>
    </row>
    <row r="57" spans="1:11" ht="13.5" hidden="1" customHeight="1">
      <c r="A57" s="19"/>
      <c r="B57" s="22">
        <v>42</v>
      </c>
      <c r="C57" s="26" t="s">
        <v>69</v>
      </c>
      <c r="D57" s="39">
        <v>4920.91</v>
      </c>
      <c r="E57" s="39">
        <v>8500</v>
      </c>
      <c r="F57" s="39">
        <v>409.39</v>
      </c>
      <c r="G57" s="39">
        <f t="shared" si="7"/>
        <v>8.3193962092377234</v>
      </c>
      <c r="H57" s="39">
        <f t="shared" si="8"/>
        <v>4.8163529411764703</v>
      </c>
      <c r="K57" s="49"/>
    </row>
    <row r="58" spans="1:11" hidden="1">
      <c r="A58" s="22"/>
      <c r="B58" s="24" t="s">
        <v>12</v>
      </c>
      <c r="C58" s="24" t="s">
        <v>13</v>
      </c>
      <c r="D58" s="39"/>
      <c r="E58" s="101">
        <v>464530</v>
      </c>
      <c r="F58" s="39"/>
      <c r="G58" s="39" t="e">
        <f t="shared" si="7"/>
        <v>#DIV/0!</v>
      </c>
      <c r="H58" s="39">
        <f t="shared" si="8"/>
        <v>0</v>
      </c>
      <c r="K58" s="55"/>
    </row>
    <row r="59" spans="1:11" hidden="1">
      <c r="A59" s="22"/>
      <c r="B59" s="24">
        <v>3112</v>
      </c>
      <c r="C59" s="24" t="s">
        <v>14</v>
      </c>
      <c r="D59" s="39"/>
      <c r="E59" s="39">
        <v>6636</v>
      </c>
      <c r="F59" s="39"/>
      <c r="G59" s="39" t="e">
        <f t="shared" si="7"/>
        <v>#DIV/0!</v>
      </c>
      <c r="H59" s="39">
        <f t="shared" si="8"/>
        <v>0</v>
      </c>
      <c r="K59" s="49"/>
    </row>
    <row r="60" spans="1:11" hidden="1">
      <c r="A60" s="22"/>
      <c r="B60" s="24">
        <v>3113</v>
      </c>
      <c r="C60" s="24" t="s">
        <v>111</v>
      </c>
      <c r="D60" s="39"/>
      <c r="E60" s="39">
        <v>30526</v>
      </c>
      <c r="F60" s="39"/>
      <c r="G60" s="39" t="e">
        <f t="shared" si="7"/>
        <v>#DIV/0!</v>
      </c>
      <c r="H60" s="39">
        <f t="shared" si="8"/>
        <v>0</v>
      </c>
      <c r="K60" s="49"/>
    </row>
    <row r="61" spans="1:11" hidden="1">
      <c r="A61" s="22"/>
      <c r="B61" s="24">
        <v>3114</v>
      </c>
      <c r="C61" s="24" t="s">
        <v>78</v>
      </c>
      <c r="D61" s="39"/>
      <c r="E61" s="39">
        <v>51762</v>
      </c>
      <c r="F61" s="39"/>
      <c r="G61" s="39" t="e">
        <f t="shared" si="7"/>
        <v>#DIV/0!</v>
      </c>
      <c r="H61" s="39">
        <f t="shared" si="8"/>
        <v>0</v>
      </c>
      <c r="K61" s="55"/>
    </row>
    <row r="62" spans="1:11" hidden="1">
      <c r="A62" s="22"/>
      <c r="B62" s="24" t="s">
        <v>16</v>
      </c>
      <c r="C62" s="24" t="s">
        <v>15</v>
      </c>
      <c r="D62" s="39"/>
      <c r="E62" s="39">
        <v>165904</v>
      </c>
      <c r="F62" s="39"/>
      <c r="G62" s="39" t="e">
        <f t="shared" si="7"/>
        <v>#DIV/0!</v>
      </c>
      <c r="H62" s="39">
        <f t="shared" si="8"/>
        <v>0</v>
      </c>
      <c r="K62" s="55"/>
    </row>
    <row r="63" spans="1:11" hidden="1">
      <c r="A63" s="22"/>
      <c r="B63" s="24" t="s">
        <v>17</v>
      </c>
      <c r="C63" s="24" t="s">
        <v>18</v>
      </c>
      <c r="D63" s="39"/>
      <c r="E63" s="103">
        <v>82288</v>
      </c>
      <c r="F63" s="39"/>
      <c r="G63" s="39" t="e">
        <f t="shared" si="7"/>
        <v>#DIV/0!</v>
      </c>
      <c r="H63" s="39">
        <f t="shared" si="8"/>
        <v>0</v>
      </c>
      <c r="K63" s="55"/>
    </row>
    <row r="64" spans="1:11" hidden="1">
      <c r="A64" s="22"/>
      <c r="B64" s="24" t="s">
        <v>20</v>
      </c>
      <c r="C64" s="24" t="s">
        <v>21</v>
      </c>
      <c r="D64" s="39"/>
      <c r="E64" s="39">
        <v>9291</v>
      </c>
      <c r="F64" s="39"/>
      <c r="G64" s="39" t="e">
        <f t="shared" si="7"/>
        <v>#DIV/0!</v>
      </c>
      <c r="H64" s="39">
        <f t="shared" si="8"/>
        <v>0</v>
      </c>
    </row>
    <row r="65" spans="1:11" hidden="1">
      <c r="A65" s="22"/>
      <c r="B65" s="24" t="s">
        <v>22</v>
      </c>
      <c r="C65" s="24" t="s">
        <v>23</v>
      </c>
      <c r="D65" s="39"/>
      <c r="E65" s="39">
        <v>106178</v>
      </c>
      <c r="F65" s="39"/>
      <c r="G65" s="39" t="e">
        <f t="shared" si="7"/>
        <v>#DIV/0!</v>
      </c>
      <c r="H65" s="39">
        <f t="shared" si="8"/>
        <v>0</v>
      </c>
      <c r="K65" s="55"/>
    </row>
    <row r="66" spans="1:11" hidden="1">
      <c r="A66" s="22"/>
      <c r="B66" s="24" t="s">
        <v>24</v>
      </c>
      <c r="C66" s="24" t="s">
        <v>25</v>
      </c>
      <c r="D66" s="39"/>
      <c r="E66" s="39">
        <v>7300</v>
      </c>
      <c r="F66" s="39"/>
      <c r="G66" s="39" t="e">
        <f t="shared" si="7"/>
        <v>#DIV/0!</v>
      </c>
      <c r="H66" s="39">
        <f t="shared" si="8"/>
        <v>0</v>
      </c>
      <c r="K66" s="55"/>
    </row>
    <row r="67" spans="1:11" hidden="1">
      <c r="A67" s="22"/>
      <c r="B67" s="24" t="s">
        <v>79</v>
      </c>
      <c r="C67" s="24" t="s">
        <v>80</v>
      </c>
      <c r="D67" s="39"/>
      <c r="E67" s="40">
        <v>929</v>
      </c>
      <c r="F67" s="39"/>
      <c r="G67" s="39" t="e">
        <f t="shared" si="7"/>
        <v>#DIV/0!</v>
      </c>
      <c r="H67" s="39">
        <f t="shared" si="8"/>
        <v>0</v>
      </c>
      <c r="K67" s="55"/>
    </row>
    <row r="68" spans="1:11" hidden="1">
      <c r="A68" s="22"/>
      <c r="B68" s="24" t="s">
        <v>26</v>
      </c>
      <c r="C68" s="24" t="s">
        <v>27</v>
      </c>
      <c r="D68" s="39"/>
      <c r="E68" s="39">
        <v>53089</v>
      </c>
      <c r="F68" s="39"/>
      <c r="G68" s="39" t="e">
        <f t="shared" si="7"/>
        <v>#DIV/0!</v>
      </c>
      <c r="H68" s="39">
        <f t="shared" si="8"/>
        <v>0</v>
      </c>
    </row>
    <row r="69" spans="1:11" hidden="1">
      <c r="A69" s="22"/>
      <c r="B69" s="24" t="s">
        <v>81</v>
      </c>
      <c r="C69" s="24" t="s">
        <v>82</v>
      </c>
      <c r="D69" s="40"/>
      <c r="E69" s="40">
        <v>106178</v>
      </c>
      <c r="F69" s="40"/>
      <c r="G69" s="39" t="e">
        <f t="shared" si="7"/>
        <v>#DIV/0!</v>
      </c>
      <c r="H69" s="39">
        <f t="shared" si="8"/>
        <v>0</v>
      </c>
    </row>
    <row r="70" spans="1:11" hidden="1">
      <c r="A70" s="22"/>
      <c r="B70" s="24" t="s">
        <v>28</v>
      </c>
      <c r="C70" s="24" t="s">
        <v>29</v>
      </c>
      <c r="D70" s="39"/>
      <c r="E70" s="39">
        <v>106178</v>
      </c>
      <c r="F70" s="39"/>
      <c r="G70" s="39" t="e">
        <f t="shared" si="7"/>
        <v>#DIV/0!</v>
      </c>
      <c r="H70" s="39">
        <f t="shared" si="8"/>
        <v>0</v>
      </c>
    </row>
    <row r="71" spans="1:11" ht="15.75" hidden="1" customHeight="1">
      <c r="A71" s="22"/>
      <c r="B71" s="24">
        <v>3224</v>
      </c>
      <c r="C71" s="24" t="s">
        <v>30</v>
      </c>
      <c r="D71" s="39"/>
      <c r="E71" s="39">
        <v>19908</v>
      </c>
      <c r="F71" s="39"/>
      <c r="G71" s="39" t="e">
        <f t="shared" si="7"/>
        <v>#DIV/0!</v>
      </c>
      <c r="H71" s="39">
        <f t="shared" si="8"/>
        <v>0</v>
      </c>
    </row>
    <row r="72" spans="1:11" hidden="1">
      <c r="A72" s="22"/>
      <c r="B72" s="24" t="s">
        <v>31</v>
      </c>
      <c r="C72" s="24" t="s">
        <v>32</v>
      </c>
      <c r="D72" s="39"/>
      <c r="E72" s="39">
        <v>10618</v>
      </c>
      <c r="F72" s="39"/>
      <c r="G72" s="39" t="e">
        <f t="shared" si="7"/>
        <v>#DIV/0!</v>
      </c>
      <c r="H72" s="39">
        <f t="shared" si="8"/>
        <v>0</v>
      </c>
    </row>
    <row r="73" spans="1:11" hidden="1">
      <c r="A73" s="22"/>
      <c r="B73" s="24">
        <v>3227</v>
      </c>
      <c r="C73" s="24" t="s">
        <v>33</v>
      </c>
      <c r="D73" s="39"/>
      <c r="E73" s="39">
        <v>6636</v>
      </c>
      <c r="F73" s="39"/>
      <c r="G73" s="39" t="e">
        <f t="shared" si="7"/>
        <v>#DIV/0!</v>
      </c>
      <c r="H73" s="39">
        <f t="shared" si="8"/>
        <v>0</v>
      </c>
    </row>
    <row r="74" spans="1:11" hidden="1">
      <c r="A74" s="22"/>
      <c r="B74" s="24" t="s">
        <v>34</v>
      </c>
      <c r="C74" s="24" t="s">
        <v>35</v>
      </c>
      <c r="D74" s="39"/>
      <c r="E74" s="39">
        <v>63707</v>
      </c>
      <c r="F74" s="39"/>
      <c r="G74" s="39" t="e">
        <f t="shared" si="7"/>
        <v>#DIV/0!</v>
      </c>
      <c r="H74" s="39">
        <f t="shared" si="8"/>
        <v>0</v>
      </c>
    </row>
    <row r="75" spans="1:11" hidden="1">
      <c r="A75" s="22"/>
      <c r="B75" s="24" t="s">
        <v>36</v>
      </c>
      <c r="C75" s="24" t="s">
        <v>37</v>
      </c>
      <c r="D75" s="39"/>
      <c r="E75" s="39">
        <v>19908</v>
      </c>
      <c r="F75" s="39"/>
      <c r="G75" s="39" t="e">
        <f t="shared" si="7"/>
        <v>#DIV/0!</v>
      </c>
      <c r="H75" s="39">
        <f t="shared" si="8"/>
        <v>0</v>
      </c>
    </row>
    <row r="76" spans="1:11" hidden="1">
      <c r="A76" s="22"/>
      <c r="B76" s="24" t="s">
        <v>38</v>
      </c>
      <c r="C76" s="24" t="s">
        <v>39</v>
      </c>
      <c r="D76" s="39"/>
      <c r="E76" s="39">
        <v>26545</v>
      </c>
      <c r="F76" s="39"/>
      <c r="G76" s="39" t="e">
        <f t="shared" si="7"/>
        <v>#DIV/0!</v>
      </c>
      <c r="H76" s="39">
        <f t="shared" si="8"/>
        <v>0</v>
      </c>
    </row>
    <row r="77" spans="1:11" hidden="1">
      <c r="A77" s="22"/>
      <c r="B77" s="24" t="s">
        <v>40</v>
      </c>
      <c r="C77" s="24" t="s">
        <v>41</v>
      </c>
      <c r="D77" s="39"/>
      <c r="E77" s="39">
        <v>46453</v>
      </c>
      <c r="F77" s="39"/>
      <c r="G77" s="39" t="e">
        <f t="shared" si="7"/>
        <v>#DIV/0!</v>
      </c>
      <c r="H77" s="39">
        <f t="shared" si="8"/>
        <v>0</v>
      </c>
    </row>
    <row r="78" spans="1:11" hidden="1">
      <c r="A78" s="22"/>
      <c r="B78" s="24" t="s">
        <v>42</v>
      </c>
      <c r="C78" s="24" t="s">
        <v>43</v>
      </c>
      <c r="D78" s="39"/>
      <c r="E78" s="39">
        <v>53089</v>
      </c>
      <c r="F78" s="39"/>
      <c r="G78" s="39" t="e">
        <f t="shared" si="7"/>
        <v>#DIV/0!</v>
      </c>
      <c r="H78" s="39">
        <f t="shared" si="8"/>
        <v>0</v>
      </c>
    </row>
    <row r="79" spans="1:11" hidden="1">
      <c r="A79" s="22"/>
      <c r="B79" s="24">
        <v>3236</v>
      </c>
      <c r="C79" s="24" t="s">
        <v>44</v>
      </c>
      <c r="D79" s="39"/>
      <c r="E79" s="39">
        <v>46453</v>
      </c>
      <c r="F79" s="39"/>
      <c r="G79" s="39" t="e">
        <f t="shared" si="7"/>
        <v>#DIV/0!</v>
      </c>
      <c r="H79" s="39">
        <f t="shared" si="8"/>
        <v>0</v>
      </c>
    </row>
    <row r="80" spans="1:11" hidden="1">
      <c r="A80" s="22"/>
      <c r="B80" s="24" t="s">
        <v>45</v>
      </c>
      <c r="C80" s="24" t="s">
        <v>46</v>
      </c>
      <c r="D80" s="39"/>
      <c r="E80" s="39">
        <v>19908</v>
      </c>
      <c r="F80" s="39"/>
      <c r="G80" s="39" t="e">
        <f t="shared" si="7"/>
        <v>#DIV/0!</v>
      </c>
      <c r="H80" s="39">
        <f t="shared" si="8"/>
        <v>0</v>
      </c>
    </row>
    <row r="81" spans="1:11" hidden="1">
      <c r="A81" s="22"/>
      <c r="B81" s="24">
        <v>3238</v>
      </c>
      <c r="C81" s="24" t="s">
        <v>47</v>
      </c>
      <c r="D81" s="39"/>
      <c r="E81" s="39">
        <v>26545</v>
      </c>
      <c r="F81" s="39"/>
      <c r="G81" s="39" t="e">
        <f t="shared" si="7"/>
        <v>#DIV/0!</v>
      </c>
      <c r="H81" s="39">
        <f t="shared" si="8"/>
        <v>0</v>
      </c>
    </row>
    <row r="82" spans="1:11" hidden="1">
      <c r="A82" s="22"/>
      <c r="B82" s="24" t="s">
        <v>48</v>
      </c>
      <c r="C82" s="24" t="s">
        <v>49</v>
      </c>
      <c r="D82" s="39"/>
      <c r="E82" s="39">
        <v>39817</v>
      </c>
      <c r="F82" s="39"/>
      <c r="G82" s="39" t="e">
        <f t="shared" si="7"/>
        <v>#DIV/0!</v>
      </c>
      <c r="H82" s="39">
        <f t="shared" si="8"/>
        <v>0</v>
      </c>
    </row>
    <row r="83" spans="1:11" ht="25.5" hidden="1">
      <c r="A83" s="22"/>
      <c r="B83" s="24" t="s">
        <v>51</v>
      </c>
      <c r="C83" s="24" t="s">
        <v>52</v>
      </c>
      <c r="D83" s="39"/>
      <c r="E83" s="39">
        <v>9954</v>
      </c>
      <c r="F83" s="39"/>
      <c r="G83" s="39" t="e">
        <f t="shared" si="7"/>
        <v>#DIV/0!</v>
      </c>
      <c r="H83" s="39">
        <f t="shared" si="8"/>
        <v>0</v>
      </c>
    </row>
    <row r="84" spans="1:11" hidden="1">
      <c r="A84" s="22"/>
      <c r="B84" s="24" t="s">
        <v>53</v>
      </c>
      <c r="C84" s="24" t="s">
        <v>54</v>
      </c>
      <c r="D84" s="39"/>
      <c r="E84" s="39">
        <v>26545</v>
      </c>
      <c r="F84" s="39"/>
      <c r="G84" s="39" t="e">
        <f t="shared" si="7"/>
        <v>#DIV/0!</v>
      </c>
      <c r="H84" s="39">
        <f t="shared" si="8"/>
        <v>0</v>
      </c>
      <c r="K84" s="49"/>
    </row>
    <row r="85" spans="1:11" hidden="1">
      <c r="A85" s="22"/>
      <c r="B85" s="24" t="s">
        <v>55</v>
      </c>
      <c r="C85" s="24" t="s">
        <v>56</v>
      </c>
      <c r="D85" s="39"/>
      <c r="E85" s="39">
        <v>5309</v>
      </c>
      <c r="F85" s="39"/>
      <c r="G85" s="39" t="e">
        <f t="shared" si="7"/>
        <v>#DIV/0!</v>
      </c>
      <c r="H85" s="39">
        <f t="shared" si="8"/>
        <v>0</v>
      </c>
      <c r="K85" s="49"/>
    </row>
    <row r="86" spans="1:11" hidden="1">
      <c r="A86" s="22"/>
      <c r="B86" s="24" t="s">
        <v>57</v>
      </c>
      <c r="C86" s="24" t="s">
        <v>58</v>
      </c>
      <c r="D86" s="39"/>
      <c r="E86" s="39">
        <v>5309</v>
      </c>
      <c r="F86" s="39"/>
      <c r="G86" s="39" t="e">
        <f t="shared" si="7"/>
        <v>#DIV/0!</v>
      </c>
      <c r="H86" s="39">
        <f t="shared" si="8"/>
        <v>0</v>
      </c>
    </row>
    <row r="87" spans="1:11" s="10" customFormat="1" hidden="1">
      <c r="A87" s="22"/>
      <c r="B87" s="24">
        <v>3295</v>
      </c>
      <c r="C87" s="24" t="s">
        <v>59</v>
      </c>
      <c r="D87" s="39"/>
      <c r="E87" s="39">
        <v>6636</v>
      </c>
      <c r="F87" s="39"/>
      <c r="G87" s="39" t="e">
        <f t="shared" si="7"/>
        <v>#DIV/0!</v>
      </c>
      <c r="H87" s="39">
        <f t="shared" si="8"/>
        <v>0</v>
      </c>
      <c r="K87" s="48"/>
    </row>
    <row r="88" spans="1:11" s="10" customFormat="1" hidden="1">
      <c r="A88" s="22"/>
      <c r="B88" s="24">
        <v>3296</v>
      </c>
      <c r="C88" s="24" t="s">
        <v>60</v>
      </c>
      <c r="D88" s="39"/>
      <c r="E88" s="39">
        <v>3982</v>
      </c>
      <c r="F88" s="39"/>
      <c r="G88" s="39" t="e">
        <f t="shared" si="7"/>
        <v>#DIV/0!</v>
      </c>
      <c r="H88" s="39">
        <f t="shared" si="8"/>
        <v>0</v>
      </c>
    </row>
    <row r="89" spans="1:11" s="10" customFormat="1" hidden="1">
      <c r="A89" s="22"/>
      <c r="B89" s="24" t="s">
        <v>61</v>
      </c>
      <c r="C89" s="24" t="s">
        <v>50</v>
      </c>
      <c r="D89" s="39"/>
      <c r="E89" s="39">
        <v>3982</v>
      </c>
      <c r="F89" s="39"/>
      <c r="G89" s="39" t="e">
        <f t="shared" si="7"/>
        <v>#DIV/0!</v>
      </c>
      <c r="H89" s="39">
        <f t="shared" si="8"/>
        <v>0</v>
      </c>
    </row>
    <row r="90" spans="1:11" s="10" customFormat="1" hidden="1">
      <c r="A90" s="22"/>
      <c r="B90" s="24" t="s">
        <v>63</v>
      </c>
      <c r="C90" s="24" t="s">
        <v>64</v>
      </c>
      <c r="D90" s="39"/>
      <c r="E90" s="39">
        <v>10618</v>
      </c>
      <c r="F90" s="39"/>
      <c r="G90" s="39" t="e">
        <f t="shared" si="7"/>
        <v>#DIV/0!</v>
      </c>
      <c r="H90" s="39">
        <f t="shared" si="8"/>
        <v>0</v>
      </c>
    </row>
    <row r="91" spans="1:11" s="10" customFormat="1" hidden="1">
      <c r="A91" s="22"/>
      <c r="B91" s="24" t="s">
        <v>65</v>
      </c>
      <c r="C91" s="24" t="s">
        <v>66</v>
      </c>
      <c r="D91" s="39"/>
      <c r="E91" s="39">
        <v>133</v>
      </c>
      <c r="F91" s="39"/>
      <c r="G91" s="39" t="e">
        <f t="shared" si="7"/>
        <v>#DIV/0!</v>
      </c>
      <c r="H91" s="39">
        <f t="shared" si="8"/>
        <v>0</v>
      </c>
    </row>
    <row r="92" spans="1:11" s="10" customFormat="1" hidden="1">
      <c r="A92" s="22"/>
      <c r="B92" s="24" t="s">
        <v>67</v>
      </c>
      <c r="C92" s="24" t="s">
        <v>68</v>
      </c>
      <c r="D92" s="39"/>
      <c r="E92" s="39">
        <v>663</v>
      </c>
      <c r="F92" s="39"/>
      <c r="G92" s="39" t="e">
        <f t="shared" si="7"/>
        <v>#DIV/0!</v>
      </c>
      <c r="H92" s="39">
        <f t="shared" si="8"/>
        <v>0</v>
      </c>
      <c r="K92" s="48"/>
    </row>
    <row r="93" spans="1:11" hidden="1">
      <c r="A93" s="22"/>
      <c r="B93" s="26" t="s">
        <v>70</v>
      </c>
      <c r="C93" s="26" t="s">
        <v>71</v>
      </c>
      <c r="D93" s="39"/>
      <c r="E93" s="39">
        <v>39419</v>
      </c>
      <c r="F93" s="39"/>
      <c r="G93" s="39" t="e">
        <f t="shared" si="7"/>
        <v>#DIV/0!</v>
      </c>
      <c r="H93" s="39">
        <f t="shared" si="8"/>
        <v>0</v>
      </c>
    </row>
    <row r="94" spans="1:11" hidden="1">
      <c r="A94" s="22"/>
      <c r="B94" s="26" t="s">
        <v>72</v>
      </c>
      <c r="C94" s="26" t="s">
        <v>73</v>
      </c>
      <c r="D94" s="39"/>
      <c r="E94" s="39">
        <v>1991</v>
      </c>
      <c r="F94" s="39"/>
      <c r="G94" s="39" t="e">
        <f t="shared" si="7"/>
        <v>#DIV/0!</v>
      </c>
      <c r="H94" s="39">
        <f t="shared" si="8"/>
        <v>0</v>
      </c>
    </row>
    <row r="95" spans="1:11" hidden="1">
      <c r="A95" s="22"/>
      <c r="B95" s="26">
        <v>4223</v>
      </c>
      <c r="C95" s="26" t="s">
        <v>74</v>
      </c>
      <c r="D95" s="39"/>
      <c r="E95" s="39">
        <v>2654</v>
      </c>
      <c r="F95" s="39"/>
      <c r="G95" s="39" t="e">
        <f t="shared" si="7"/>
        <v>#DIV/0!</v>
      </c>
      <c r="H95" s="39">
        <f t="shared" si="8"/>
        <v>0</v>
      </c>
    </row>
    <row r="96" spans="1:11" hidden="1">
      <c r="A96" s="22"/>
      <c r="B96" s="26">
        <v>4224</v>
      </c>
      <c r="C96" s="26" t="s">
        <v>102</v>
      </c>
      <c r="D96" s="39"/>
      <c r="E96" s="39">
        <v>0</v>
      </c>
      <c r="F96" s="39"/>
      <c r="G96" s="39" t="e">
        <f t="shared" si="7"/>
        <v>#DIV/0!</v>
      </c>
      <c r="H96" s="39" t="e">
        <f t="shared" si="8"/>
        <v>#DIV/0!</v>
      </c>
    </row>
    <row r="97" spans="1:14" ht="16.5" hidden="1" customHeight="1">
      <c r="A97" s="22"/>
      <c r="B97" s="26">
        <v>4225</v>
      </c>
      <c r="C97" s="26" t="s">
        <v>75</v>
      </c>
      <c r="D97" s="39"/>
      <c r="E97" s="39">
        <v>3981</v>
      </c>
      <c r="F97" s="39"/>
      <c r="G97" s="39" t="e">
        <f t="shared" si="7"/>
        <v>#DIV/0!</v>
      </c>
      <c r="H97" s="39">
        <f t="shared" si="8"/>
        <v>0</v>
      </c>
    </row>
    <row r="98" spans="1:14" hidden="1">
      <c r="A98" s="396"/>
      <c r="B98" s="397"/>
      <c r="C98" s="398"/>
      <c r="D98" s="80"/>
      <c r="E98" s="104"/>
      <c r="F98" s="80"/>
      <c r="G98" s="39"/>
      <c r="H98" s="39">
        <v>0</v>
      </c>
    </row>
    <row r="99" spans="1:14">
      <c r="A99" s="29"/>
      <c r="B99" s="22" t="s">
        <v>103</v>
      </c>
      <c r="C99" s="23" t="s">
        <v>287</v>
      </c>
      <c r="D99" s="110">
        <f>D100+D101+D102</f>
        <v>54156.84</v>
      </c>
      <c r="E99" s="110">
        <f>E100+E102</f>
        <v>0</v>
      </c>
      <c r="F99" s="110">
        <f>F100+F102</f>
        <v>0</v>
      </c>
      <c r="G99" s="39">
        <f t="shared" si="7"/>
        <v>0</v>
      </c>
      <c r="H99" s="39">
        <v>0</v>
      </c>
    </row>
    <row r="100" spans="1:14" hidden="1">
      <c r="A100" s="29"/>
      <c r="B100" s="22">
        <v>32</v>
      </c>
      <c r="C100" s="23" t="s">
        <v>19</v>
      </c>
      <c r="D100" s="50">
        <v>46557.61</v>
      </c>
      <c r="E100" s="50">
        <v>0</v>
      </c>
      <c r="F100" s="50">
        <v>0</v>
      </c>
      <c r="G100" s="39">
        <f t="shared" si="7"/>
        <v>0</v>
      </c>
      <c r="H100" s="58" t="e">
        <f t="shared" si="8"/>
        <v>#DIV/0!</v>
      </c>
    </row>
    <row r="101" spans="1:14" hidden="1">
      <c r="A101" s="29"/>
      <c r="B101" s="22">
        <v>42</v>
      </c>
      <c r="C101" s="26" t="s">
        <v>69</v>
      </c>
      <c r="D101" s="50">
        <v>0</v>
      </c>
      <c r="E101" s="50"/>
      <c r="F101" s="50">
        <v>0</v>
      </c>
      <c r="G101" s="39" t="e">
        <f t="shared" si="7"/>
        <v>#DIV/0!</v>
      </c>
      <c r="H101" s="39"/>
    </row>
    <row r="102" spans="1:14" hidden="1">
      <c r="A102" s="29"/>
      <c r="B102" s="22">
        <v>42</v>
      </c>
      <c r="C102" s="26" t="s">
        <v>69</v>
      </c>
      <c r="D102" s="50">
        <v>7599.23</v>
      </c>
      <c r="E102" s="50">
        <v>0</v>
      </c>
      <c r="F102" s="50">
        <v>0</v>
      </c>
      <c r="G102" s="39">
        <v>0</v>
      </c>
      <c r="H102" s="39"/>
    </row>
    <row r="103" spans="1:14">
      <c r="A103" s="29"/>
      <c r="B103" s="19"/>
      <c r="C103" s="20"/>
      <c r="D103" s="53"/>
      <c r="E103" s="53"/>
      <c r="F103" s="53"/>
      <c r="G103" s="39"/>
      <c r="H103" s="39"/>
    </row>
    <row r="104" spans="1:14">
      <c r="A104" s="19">
        <v>4</v>
      </c>
      <c r="B104" s="233">
        <v>4</v>
      </c>
      <c r="C104" s="234" t="s">
        <v>91</v>
      </c>
      <c r="D104" s="238">
        <f>D105+D108+D129</f>
        <v>2117339.7600000002</v>
      </c>
      <c r="E104" s="238">
        <f>E105+E108+E129</f>
        <v>4535000</v>
      </c>
      <c r="F104" s="238">
        <f>F105+F108+F129</f>
        <v>2425906.33</v>
      </c>
      <c r="G104" s="235">
        <f t="shared" ref="G104:G109" si="9">F104/D104*100</f>
        <v>114.57331392104967</v>
      </c>
      <c r="H104" s="235">
        <f t="shared" ref="H104:H149" si="10">F104/E104*100</f>
        <v>53.492973098125695</v>
      </c>
      <c r="N104" s="49"/>
    </row>
    <row r="105" spans="1:14">
      <c r="A105" s="23"/>
      <c r="B105" s="23" t="s">
        <v>92</v>
      </c>
      <c r="C105" s="23" t="s">
        <v>94</v>
      </c>
      <c r="D105" s="50">
        <f>D106</f>
        <v>282779.68</v>
      </c>
      <c r="E105" s="50">
        <f>E106</f>
        <v>535000</v>
      </c>
      <c r="F105" s="50">
        <f>F106</f>
        <v>346827.08</v>
      </c>
      <c r="G105" s="39">
        <f t="shared" si="9"/>
        <v>122.64922288617062</v>
      </c>
      <c r="H105" s="39">
        <f t="shared" si="10"/>
        <v>64.827491588785051</v>
      </c>
    </row>
    <row r="106" spans="1:14" hidden="1">
      <c r="A106" s="29"/>
      <c r="B106" s="24">
        <v>32</v>
      </c>
      <c r="C106" s="24" t="s">
        <v>19</v>
      </c>
      <c r="D106" s="51">
        <v>282779.68</v>
      </c>
      <c r="E106" s="51">
        <v>535000</v>
      </c>
      <c r="F106" s="51">
        <v>346827.08</v>
      </c>
      <c r="G106" s="39">
        <f t="shared" si="9"/>
        <v>122.64922288617062</v>
      </c>
      <c r="H106" s="39">
        <f t="shared" si="10"/>
        <v>64.827491588785051</v>
      </c>
    </row>
    <row r="107" spans="1:14" hidden="1">
      <c r="A107" s="29"/>
      <c r="B107" s="24"/>
      <c r="C107" s="24"/>
      <c r="D107" s="51"/>
      <c r="E107" s="51"/>
      <c r="F107" s="51"/>
      <c r="G107" s="39"/>
      <c r="H107" s="39"/>
    </row>
    <row r="108" spans="1:14" ht="13.5" customHeight="1">
      <c r="A108" s="29"/>
      <c r="B108" s="23" t="s">
        <v>95</v>
      </c>
      <c r="C108" s="23" t="s">
        <v>166</v>
      </c>
      <c r="D108" s="50">
        <f>D109+D110</f>
        <v>1833639.77</v>
      </c>
      <c r="E108" s="50">
        <f>E109+E110+E128</f>
        <v>4000000</v>
      </c>
      <c r="F108" s="50">
        <f>F109+F110+F128</f>
        <v>2079079.25</v>
      </c>
      <c r="G108" s="39">
        <f t="shared" si="9"/>
        <v>113.38537067179777</v>
      </c>
      <c r="H108" s="39">
        <f t="shared" si="10"/>
        <v>51.976981250000001</v>
      </c>
    </row>
    <row r="109" spans="1:14" ht="13.5" hidden="1" customHeight="1">
      <c r="A109" s="29"/>
      <c r="B109" s="23">
        <v>31</v>
      </c>
      <c r="C109" s="23" t="s">
        <v>11</v>
      </c>
      <c r="D109" s="50">
        <v>1653676.31</v>
      </c>
      <c r="E109" s="50">
        <v>3606800</v>
      </c>
      <c r="F109" s="50">
        <v>1916513.85</v>
      </c>
      <c r="G109" s="39">
        <f t="shared" si="9"/>
        <v>115.89413468709606</v>
      </c>
      <c r="H109" s="39">
        <f t="shared" si="10"/>
        <v>53.136127592325607</v>
      </c>
    </row>
    <row r="110" spans="1:14" ht="13.5" hidden="1" customHeight="1">
      <c r="A110" s="29"/>
      <c r="B110" s="23">
        <v>32</v>
      </c>
      <c r="C110" s="23" t="s">
        <v>19</v>
      </c>
      <c r="D110" s="50">
        <v>179963.46</v>
      </c>
      <c r="E110" s="50">
        <v>393200</v>
      </c>
      <c r="F110" s="50">
        <v>162562.96</v>
      </c>
      <c r="G110" s="39">
        <f>F110/D110*100</f>
        <v>90.331092767387332</v>
      </c>
      <c r="H110" s="39">
        <f t="shared" si="10"/>
        <v>41.343580874872835</v>
      </c>
    </row>
    <row r="111" spans="1:14" hidden="1">
      <c r="A111" s="29"/>
      <c r="B111" s="24" t="s">
        <v>12</v>
      </c>
      <c r="C111" s="24" t="s">
        <v>13</v>
      </c>
      <c r="D111" s="51"/>
      <c r="E111" s="51"/>
      <c r="F111" s="51"/>
      <c r="G111" s="39" t="e">
        <f t="shared" ref="G111:G127" si="11">F111/D111*100</f>
        <v>#DIV/0!</v>
      </c>
      <c r="H111" s="39" t="e">
        <f t="shared" ref="H111:H127" si="12">F111/E111*100</f>
        <v>#DIV/0!</v>
      </c>
    </row>
    <row r="112" spans="1:14" hidden="1">
      <c r="A112" s="29"/>
      <c r="B112" s="24" t="s">
        <v>106</v>
      </c>
      <c r="C112" s="24" t="s">
        <v>14</v>
      </c>
      <c r="D112" s="51"/>
      <c r="E112" s="51"/>
      <c r="F112" s="51"/>
      <c r="G112" s="39" t="e">
        <f t="shared" si="11"/>
        <v>#DIV/0!</v>
      </c>
      <c r="H112" s="39" t="e">
        <f t="shared" si="12"/>
        <v>#DIV/0!</v>
      </c>
    </row>
    <row r="113" spans="1:8" hidden="1">
      <c r="A113" s="29"/>
      <c r="B113" s="24" t="s">
        <v>107</v>
      </c>
      <c r="C113" s="24" t="s">
        <v>111</v>
      </c>
      <c r="D113" s="51"/>
      <c r="E113" s="51"/>
      <c r="F113" s="51"/>
      <c r="G113" s="39" t="e">
        <f t="shared" si="11"/>
        <v>#DIV/0!</v>
      </c>
      <c r="H113" s="39" t="e">
        <f t="shared" si="12"/>
        <v>#DIV/0!</v>
      </c>
    </row>
    <row r="114" spans="1:8" hidden="1">
      <c r="A114" s="29"/>
      <c r="B114" s="24" t="s">
        <v>108</v>
      </c>
      <c r="C114" s="24" t="s">
        <v>78</v>
      </c>
      <c r="D114" s="51"/>
      <c r="E114" s="51"/>
      <c r="F114" s="51"/>
      <c r="G114" s="39" t="e">
        <f t="shared" si="11"/>
        <v>#DIV/0!</v>
      </c>
      <c r="H114" s="39" t="e">
        <f t="shared" si="12"/>
        <v>#DIV/0!</v>
      </c>
    </row>
    <row r="115" spans="1:8" hidden="1">
      <c r="A115" s="29"/>
      <c r="B115" s="24" t="s">
        <v>17</v>
      </c>
      <c r="C115" s="24" t="s">
        <v>18</v>
      </c>
      <c r="D115" s="51"/>
      <c r="E115" s="51"/>
      <c r="F115" s="51"/>
      <c r="G115" s="39" t="e">
        <f t="shared" si="11"/>
        <v>#DIV/0!</v>
      </c>
      <c r="H115" s="39" t="e">
        <f t="shared" si="12"/>
        <v>#DIV/0!</v>
      </c>
    </row>
    <row r="116" spans="1:8" hidden="1">
      <c r="A116" s="29"/>
      <c r="B116" s="24" t="s">
        <v>26</v>
      </c>
      <c r="C116" s="24" t="s">
        <v>27</v>
      </c>
      <c r="D116" s="51"/>
      <c r="E116" s="51"/>
      <c r="F116" s="51"/>
      <c r="G116" s="39" t="e">
        <f t="shared" si="11"/>
        <v>#DIV/0!</v>
      </c>
      <c r="H116" s="39" t="e">
        <f t="shared" si="12"/>
        <v>#DIV/0!</v>
      </c>
    </row>
    <row r="117" spans="1:8" hidden="1">
      <c r="A117" s="29"/>
      <c r="B117" s="24" t="s">
        <v>81</v>
      </c>
      <c r="C117" s="24" t="s">
        <v>82</v>
      </c>
      <c r="D117" s="51"/>
      <c r="E117" s="51"/>
      <c r="F117" s="51"/>
      <c r="G117" s="39" t="e">
        <f t="shared" si="11"/>
        <v>#DIV/0!</v>
      </c>
      <c r="H117" s="39" t="e">
        <f t="shared" si="12"/>
        <v>#DIV/0!</v>
      </c>
    </row>
    <row r="118" spans="1:8" hidden="1">
      <c r="A118" s="29"/>
      <c r="B118" s="24" t="s">
        <v>28</v>
      </c>
      <c r="C118" s="24" t="s">
        <v>29</v>
      </c>
      <c r="D118" s="51"/>
      <c r="E118" s="51"/>
      <c r="F118" s="51"/>
      <c r="G118" s="39" t="e">
        <f t="shared" si="11"/>
        <v>#DIV/0!</v>
      </c>
      <c r="H118" s="39" t="e">
        <f t="shared" si="12"/>
        <v>#DIV/0!</v>
      </c>
    </row>
    <row r="119" spans="1:8" hidden="1">
      <c r="A119" s="29"/>
      <c r="B119" s="24" t="s">
        <v>36</v>
      </c>
      <c r="C119" s="24" t="s">
        <v>37</v>
      </c>
      <c r="D119" s="51"/>
      <c r="E119" s="51"/>
      <c r="F119" s="51"/>
      <c r="G119" s="39" t="e">
        <f t="shared" si="11"/>
        <v>#DIV/0!</v>
      </c>
      <c r="H119" s="39" t="e">
        <f t="shared" si="12"/>
        <v>#DIV/0!</v>
      </c>
    </row>
    <row r="120" spans="1:8" hidden="1">
      <c r="A120" s="29"/>
      <c r="B120" s="24" t="s">
        <v>38</v>
      </c>
      <c r="C120" s="24" t="s">
        <v>39</v>
      </c>
      <c r="D120" s="51"/>
      <c r="E120" s="51"/>
      <c r="F120" s="51"/>
      <c r="G120" s="39" t="e">
        <f t="shared" si="11"/>
        <v>#DIV/0!</v>
      </c>
      <c r="H120" s="39" t="e">
        <f t="shared" si="12"/>
        <v>#DIV/0!</v>
      </c>
    </row>
    <row r="121" spans="1:8" hidden="1">
      <c r="A121" s="29"/>
      <c r="B121" s="24" t="s">
        <v>40</v>
      </c>
      <c r="C121" s="24" t="s">
        <v>41</v>
      </c>
      <c r="D121" s="51"/>
      <c r="E121" s="51"/>
      <c r="F121" s="51"/>
      <c r="G121" s="39" t="e">
        <f t="shared" si="11"/>
        <v>#DIV/0!</v>
      </c>
      <c r="H121" s="39" t="e">
        <f t="shared" si="12"/>
        <v>#DIV/0!</v>
      </c>
    </row>
    <row r="122" spans="1:8" hidden="1">
      <c r="A122" s="29"/>
      <c r="B122" s="24" t="s">
        <v>42</v>
      </c>
      <c r="C122" s="24" t="s">
        <v>43</v>
      </c>
      <c r="D122" s="51"/>
      <c r="E122" s="51"/>
      <c r="F122" s="51"/>
      <c r="G122" s="39" t="e">
        <f t="shared" si="11"/>
        <v>#DIV/0!</v>
      </c>
      <c r="H122" s="39" t="e">
        <f t="shared" si="12"/>
        <v>#DIV/0!</v>
      </c>
    </row>
    <row r="123" spans="1:8" hidden="1">
      <c r="A123" s="29"/>
      <c r="B123" s="24" t="s">
        <v>109</v>
      </c>
      <c r="C123" s="24" t="s">
        <v>44</v>
      </c>
      <c r="D123" s="51"/>
      <c r="E123" s="51"/>
      <c r="F123" s="51"/>
      <c r="G123" s="39" t="e">
        <f t="shared" si="11"/>
        <v>#DIV/0!</v>
      </c>
      <c r="H123" s="39" t="e">
        <f t="shared" si="12"/>
        <v>#DIV/0!</v>
      </c>
    </row>
    <row r="124" spans="1:8" hidden="1">
      <c r="A124" s="29"/>
      <c r="B124" s="24" t="s">
        <v>45</v>
      </c>
      <c r="C124" s="24" t="s">
        <v>46</v>
      </c>
      <c r="D124" s="51"/>
      <c r="E124" s="51"/>
      <c r="F124" s="51"/>
      <c r="G124" s="39" t="e">
        <f t="shared" si="11"/>
        <v>#DIV/0!</v>
      </c>
      <c r="H124" s="39" t="e">
        <f t="shared" si="12"/>
        <v>#DIV/0!</v>
      </c>
    </row>
    <row r="125" spans="1:8" hidden="1">
      <c r="A125" s="29"/>
      <c r="B125" s="24" t="s">
        <v>110</v>
      </c>
      <c r="C125" s="24" t="s">
        <v>47</v>
      </c>
      <c r="D125" s="51"/>
      <c r="E125" s="51"/>
      <c r="F125" s="51"/>
      <c r="G125" s="39" t="e">
        <f t="shared" si="11"/>
        <v>#DIV/0!</v>
      </c>
      <c r="H125" s="39" t="e">
        <f t="shared" si="12"/>
        <v>#DIV/0!</v>
      </c>
    </row>
    <row r="126" spans="1:8" hidden="1">
      <c r="A126" s="29"/>
      <c r="B126" s="24" t="s">
        <v>48</v>
      </c>
      <c r="C126" s="24" t="s">
        <v>49</v>
      </c>
      <c r="D126" s="51"/>
      <c r="E126" s="51"/>
      <c r="F126" s="51"/>
      <c r="G126" s="39" t="e">
        <f t="shared" si="11"/>
        <v>#DIV/0!</v>
      </c>
      <c r="H126" s="39" t="e">
        <f t="shared" si="12"/>
        <v>#DIV/0!</v>
      </c>
    </row>
    <row r="127" spans="1:8" ht="13.5" hidden="1" customHeight="1">
      <c r="A127" s="29"/>
      <c r="B127" s="22"/>
      <c r="C127" s="23"/>
      <c r="D127" s="50"/>
      <c r="E127" s="50"/>
      <c r="F127" s="50"/>
      <c r="G127" s="39" t="e">
        <f t="shared" si="11"/>
        <v>#DIV/0!</v>
      </c>
      <c r="H127" s="39" t="e">
        <f t="shared" si="12"/>
        <v>#DIV/0!</v>
      </c>
    </row>
    <row r="128" spans="1:8" ht="13.5" hidden="1" customHeight="1">
      <c r="A128" s="29"/>
      <c r="B128" s="22">
        <v>34</v>
      </c>
      <c r="C128" s="23"/>
      <c r="D128" s="50"/>
      <c r="E128" s="50">
        <v>0</v>
      </c>
      <c r="F128" s="50">
        <v>2.44</v>
      </c>
      <c r="G128" s="39">
        <v>0</v>
      </c>
      <c r="H128" s="39">
        <v>0</v>
      </c>
    </row>
    <row r="129" spans="1:8">
      <c r="A129" s="22"/>
      <c r="B129" s="22" t="s">
        <v>160</v>
      </c>
      <c r="C129" s="23" t="s">
        <v>164</v>
      </c>
      <c r="D129" s="39">
        <f>D130+D131</f>
        <v>920.31</v>
      </c>
      <c r="E129" s="39">
        <f>E130+E131</f>
        <v>0</v>
      </c>
      <c r="F129" s="39">
        <f>F130+F131</f>
        <v>0</v>
      </c>
      <c r="G129" s="39">
        <f t="shared" ref="G129:G147" si="13">(F129/D129)*100</f>
        <v>0</v>
      </c>
      <c r="H129" s="39">
        <v>0</v>
      </c>
    </row>
    <row r="130" spans="1:8" ht="13.9" hidden="1" customHeight="1">
      <c r="A130" s="19"/>
      <c r="B130" s="22">
        <v>32</v>
      </c>
      <c r="C130" s="23" t="s">
        <v>19</v>
      </c>
      <c r="D130" s="39">
        <v>920.31</v>
      </c>
      <c r="E130" s="39">
        <v>0</v>
      </c>
      <c r="F130" s="39">
        <v>0</v>
      </c>
      <c r="G130" s="39">
        <f t="shared" si="13"/>
        <v>0</v>
      </c>
      <c r="H130" s="39" t="e">
        <f t="shared" ref="H130" si="14">(F130/E130)*100</f>
        <v>#DIV/0!</v>
      </c>
    </row>
    <row r="131" spans="1:8" hidden="1">
      <c r="A131" s="19"/>
      <c r="B131" s="22">
        <v>42</v>
      </c>
      <c r="C131" s="26" t="s">
        <v>69</v>
      </c>
      <c r="D131" s="39">
        <v>0</v>
      </c>
      <c r="E131" s="39">
        <v>0</v>
      </c>
      <c r="F131" s="39">
        <v>0</v>
      </c>
      <c r="G131" s="39" t="e">
        <f t="shared" si="13"/>
        <v>#DIV/0!</v>
      </c>
      <c r="H131" s="39">
        <v>0</v>
      </c>
    </row>
    <row r="132" spans="1:8" hidden="1">
      <c r="A132" s="29"/>
      <c r="B132" s="24" t="s">
        <v>28</v>
      </c>
      <c r="C132" s="24" t="s">
        <v>29</v>
      </c>
      <c r="D132" s="51"/>
      <c r="E132" s="51"/>
      <c r="F132" s="51"/>
      <c r="G132" s="39" t="e">
        <f t="shared" si="13"/>
        <v>#DIV/0!</v>
      </c>
      <c r="H132" s="39" t="e">
        <f t="shared" ref="H132" si="15">F132/E132*100</f>
        <v>#DIV/0!</v>
      </c>
    </row>
    <row r="133" spans="1:8" hidden="1">
      <c r="A133" s="29"/>
      <c r="B133" s="24" t="s">
        <v>36</v>
      </c>
      <c r="C133" s="24" t="s">
        <v>37</v>
      </c>
      <c r="D133" s="40"/>
      <c r="E133" s="40"/>
      <c r="F133" s="40"/>
      <c r="G133" s="39" t="e">
        <f t="shared" si="13"/>
        <v>#DIV/0!</v>
      </c>
      <c r="H133" s="39" t="e">
        <f>F133/E133*100</f>
        <v>#DIV/0!</v>
      </c>
    </row>
    <row r="134" spans="1:8" hidden="1">
      <c r="A134" s="22"/>
      <c r="B134" s="24" t="s">
        <v>38</v>
      </c>
      <c r="C134" s="24" t="s">
        <v>39</v>
      </c>
      <c r="D134" s="39"/>
      <c r="E134" s="39"/>
      <c r="F134" s="39"/>
      <c r="G134" s="39" t="e">
        <f t="shared" si="13"/>
        <v>#DIV/0!</v>
      </c>
      <c r="H134" s="39" t="e">
        <f t="shared" ref="H134" si="16">F134/E134*100</f>
        <v>#DIV/0!</v>
      </c>
    </row>
    <row r="135" spans="1:8" hidden="1">
      <c r="A135" s="22"/>
      <c r="B135" s="24" t="s">
        <v>40</v>
      </c>
      <c r="C135" s="24" t="s">
        <v>41</v>
      </c>
      <c r="D135" s="39"/>
      <c r="E135" s="39"/>
      <c r="F135" s="39"/>
      <c r="G135" s="39" t="e">
        <f t="shared" si="13"/>
        <v>#DIV/0!</v>
      </c>
      <c r="H135" s="39" t="e">
        <f t="shared" ref="H135" si="17">F135/E135*100</f>
        <v>#DIV/0!</v>
      </c>
    </row>
    <row r="136" spans="1:8" hidden="1">
      <c r="A136" s="29"/>
      <c r="B136" s="24" t="s">
        <v>42</v>
      </c>
      <c r="C136" s="24" t="s">
        <v>43</v>
      </c>
      <c r="D136" s="40"/>
      <c r="E136" s="40"/>
      <c r="F136" s="40"/>
      <c r="G136" s="39" t="e">
        <f t="shared" si="13"/>
        <v>#DIV/0!</v>
      </c>
      <c r="H136" s="39" t="e">
        <f>F136/E136*100</f>
        <v>#DIV/0!</v>
      </c>
    </row>
    <row r="137" spans="1:8" hidden="1">
      <c r="A137" s="29"/>
      <c r="B137" s="24" t="s">
        <v>45</v>
      </c>
      <c r="C137" s="24" t="s">
        <v>46</v>
      </c>
      <c r="D137" s="51"/>
      <c r="E137" s="51"/>
      <c r="F137" s="51"/>
      <c r="G137" s="39" t="e">
        <f t="shared" si="13"/>
        <v>#DIV/0!</v>
      </c>
      <c r="H137" s="39" t="e">
        <f t="shared" ref="H137:H139" si="18">F137/E137*100</f>
        <v>#DIV/0!</v>
      </c>
    </row>
    <row r="138" spans="1:8" hidden="1">
      <c r="A138" s="29"/>
      <c r="B138" s="24" t="s">
        <v>110</v>
      </c>
      <c r="C138" s="24" t="s">
        <v>47</v>
      </c>
      <c r="D138" s="51"/>
      <c r="E138" s="51"/>
      <c r="F138" s="51"/>
      <c r="G138" s="39" t="e">
        <f t="shared" si="13"/>
        <v>#DIV/0!</v>
      </c>
      <c r="H138" s="39" t="e">
        <f t="shared" si="18"/>
        <v>#DIV/0!</v>
      </c>
    </row>
    <row r="139" spans="1:8" hidden="1">
      <c r="A139" s="29"/>
      <c r="B139" s="24" t="s">
        <v>48</v>
      </c>
      <c r="C139" s="24" t="s">
        <v>49</v>
      </c>
      <c r="D139" s="51"/>
      <c r="E139" s="51"/>
      <c r="F139" s="51"/>
      <c r="G139" s="39" t="e">
        <f t="shared" si="13"/>
        <v>#DIV/0!</v>
      </c>
      <c r="H139" s="39" t="e">
        <f t="shared" si="18"/>
        <v>#DIV/0!</v>
      </c>
    </row>
    <row r="140" spans="1:8" hidden="1">
      <c r="A140" s="29"/>
      <c r="B140" s="24" t="s">
        <v>83</v>
      </c>
      <c r="C140" s="24" t="s">
        <v>84</v>
      </c>
      <c r="D140" s="39"/>
      <c r="E140" s="40"/>
      <c r="F140" s="39"/>
      <c r="G140" s="39" t="e">
        <f t="shared" si="13"/>
        <v>#DIV/0!</v>
      </c>
      <c r="H140" s="39" t="e">
        <f>F140/E140*100</f>
        <v>#DIV/0!</v>
      </c>
    </row>
    <row r="141" spans="1:8" hidden="1">
      <c r="A141" s="29"/>
      <c r="B141" s="24" t="s">
        <v>70</v>
      </c>
      <c r="C141" s="24" t="s">
        <v>71</v>
      </c>
      <c r="D141" s="40"/>
      <c r="E141" s="40"/>
      <c r="F141" s="40"/>
      <c r="G141" s="39" t="e">
        <f t="shared" si="13"/>
        <v>#DIV/0!</v>
      </c>
      <c r="H141" s="39" t="e">
        <f>F141/E141*100</f>
        <v>#DIV/0!</v>
      </c>
    </row>
    <row r="142" spans="1:8" ht="35.25" hidden="1" customHeight="1">
      <c r="A142" s="393" t="s">
        <v>178</v>
      </c>
      <c r="B142" s="394"/>
      <c r="C142" s="395"/>
      <c r="D142" s="81" t="s">
        <v>196</v>
      </c>
      <c r="E142" s="102" t="s">
        <v>195</v>
      </c>
      <c r="F142" s="81" t="s">
        <v>196</v>
      </c>
      <c r="G142" s="39" t="e">
        <f t="shared" si="13"/>
        <v>#VALUE!</v>
      </c>
      <c r="H142" s="82" t="s">
        <v>5</v>
      </c>
    </row>
    <row r="143" spans="1:8" ht="10.5" hidden="1" customHeight="1">
      <c r="A143" s="83"/>
      <c r="B143" s="83"/>
      <c r="C143" s="84">
        <v>1</v>
      </c>
      <c r="D143" s="85">
        <v>4</v>
      </c>
      <c r="E143" s="84">
        <v>3</v>
      </c>
      <c r="F143" s="85">
        <v>4</v>
      </c>
      <c r="G143" s="39">
        <f t="shared" si="13"/>
        <v>100</v>
      </c>
      <c r="H143" s="86" t="s">
        <v>7</v>
      </c>
    </row>
    <row r="144" spans="1:8" hidden="1">
      <c r="A144" s="22"/>
      <c r="B144" s="26">
        <v>4223</v>
      </c>
      <c r="C144" s="26" t="s">
        <v>74</v>
      </c>
      <c r="D144" s="39">
        <v>6952.37</v>
      </c>
      <c r="E144" s="39"/>
      <c r="F144" s="39">
        <v>6952.37</v>
      </c>
      <c r="G144" s="39">
        <f t="shared" si="13"/>
        <v>100</v>
      </c>
      <c r="H144" s="39" t="e">
        <f t="shared" ref="H144" si="19">F144/E144*100</f>
        <v>#DIV/0!</v>
      </c>
    </row>
    <row r="145" spans="1:11" hidden="1">
      <c r="A145" s="29"/>
      <c r="B145" s="24" t="s">
        <v>104</v>
      </c>
      <c r="C145" s="24" t="s">
        <v>102</v>
      </c>
      <c r="D145" s="40">
        <v>0</v>
      </c>
      <c r="E145" s="40"/>
      <c r="F145" s="40">
        <v>0</v>
      </c>
      <c r="G145" s="39" t="e">
        <f t="shared" si="13"/>
        <v>#DIV/0!</v>
      </c>
      <c r="H145" s="39" t="e">
        <f>F145/E145*100</f>
        <v>#DIV/0!</v>
      </c>
    </row>
    <row r="146" spans="1:11" hidden="1">
      <c r="A146" s="29"/>
      <c r="B146" s="24" t="s">
        <v>105</v>
      </c>
      <c r="C146" s="24" t="s">
        <v>75</v>
      </c>
      <c r="D146" s="40">
        <v>0</v>
      </c>
      <c r="E146" s="40"/>
      <c r="F146" s="40">
        <v>0</v>
      </c>
      <c r="G146" s="39" t="e">
        <f t="shared" si="13"/>
        <v>#DIV/0!</v>
      </c>
      <c r="H146" s="39" t="e">
        <f>F146/E146*100</f>
        <v>#DIV/0!</v>
      </c>
    </row>
    <row r="147" spans="1:11" hidden="1">
      <c r="A147" s="29"/>
      <c r="B147" s="24" t="s">
        <v>85</v>
      </c>
      <c r="C147" s="24" t="s">
        <v>86</v>
      </c>
      <c r="D147" s="40">
        <v>20404.47</v>
      </c>
      <c r="E147" s="40"/>
      <c r="F147" s="40">
        <v>20404.47</v>
      </c>
      <c r="G147" s="39">
        <f t="shared" si="13"/>
        <v>100</v>
      </c>
      <c r="H147" s="39" t="e">
        <f>F147/E147*100</f>
        <v>#DIV/0!</v>
      </c>
    </row>
    <row r="148" spans="1:11">
      <c r="A148" s="29"/>
      <c r="B148" s="24"/>
      <c r="C148" s="24"/>
      <c r="D148" s="51"/>
      <c r="E148" s="51"/>
      <c r="F148" s="51"/>
      <c r="G148" s="39"/>
      <c r="H148" s="39"/>
    </row>
    <row r="149" spans="1:11">
      <c r="A149" s="19">
        <v>5</v>
      </c>
      <c r="B149" s="233">
        <v>5</v>
      </c>
      <c r="C149" s="234" t="s">
        <v>152</v>
      </c>
      <c r="D149" s="236">
        <f>D150+D164</f>
        <v>466719.65</v>
      </c>
      <c r="E149" s="236">
        <f>E150+E164+E158+E161</f>
        <v>969610</v>
      </c>
      <c r="F149" s="236">
        <f>F150+F164+F158+F161</f>
        <v>830041.94000000006</v>
      </c>
      <c r="G149" s="235">
        <f>F149/D149*100</f>
        <v>177.8459381343811</v>
      </c>
      <c r="H149" s="235">
        <f t="shared" si="10"/>
        <v>85.605752828456801</v>
      </c>
    </row>
    <row r="150" spans="1:11">
      <c r="A150" s="23"/>
      <c r="B150" s="22" t="s">
        <v>155</v>
      </c>
      <c r="C150" s="23" t="s">
        <v>154</v>
      </c>
      <c r="D150" s="36">
        <f>D151+D152</f>
        <v>422663.77</v>
      </c>
      <c r="E150" s="36">
        <f>E151+E152</f>
        <v>0</v>
      </c>
      <c r="F150" s="36">
        <f>F151+F152</f>
        <v>0</v>
      </c>
      <c r="G150" s="39">
        <f t="shared" ref="G150:G164" si="20">F150/D150*100</f>
        <v>0</v>
      </c>
      <c r="H150" s="39">
        <v>0</v>
      </c>
      <c r="K150" s="49"/>
    </row>
    <row r="151" spans="1:11" hidden="1">
      <c r="A151" s="23"/>
      <c r="B151" s="22">
        <v>31</v>
      </c>
      <c r="C151" s="23" t="s">
        <v>11</v>
      </c>
      <c r="D151" s="36">
        <v>39447.51</v>
      </c>
      <c r="E151" s="36">
        <v>0</v>
      </c>
      <c r="F151" s="36">
        <v>0</v>
      </c>
      <c r="G151" s="39">
        <f t="shared" si="20"/>
        <v>0</v>
      </c>
      <c r="H151" s="39" t="e">
        <f t="shared" ref="H151:H175" si="21">F151/E151*100</f>
        <v>#DIV/0!</v>
      </c>
      <c r="K151" s="49"/>
    </row>
    <row r="152" spans="1:11" hidden="1">
      <c r="A152" s="23"/>
      <c r="B152" s="22">
        <v>32</v>
      </c>
      <c r="C152" s="23" t="s">
        <v>19</v>
      </c>
      <c r="D152" s="36">
        <v>383216.26</v>
      </c>
      <c r="E152" s="36">
        <v>0</v>
      </c>
      <c r="F152" s="36">
        <v>0</v>
      </c>
      <c r="G152" s="39">
        <f t="shared" si="20"/>
        <v>0</v>
      </c>
      <c r="H152" s="39" t="e">
        <f t="shared" si="21"/>
        <v>#DIV/0!</v>
      </c>
    </row>
    <row r="153" spans="1:11" hidden="1">
      <c r="A153" s="22"/>
      <c r="B153" s="23">
        <v>3111</v>
      </c>
      <c r="C153" s="23" t="s">
        <v>13</v>
      </c>
      <c r="D153" s="39">
        <v>0</v>
      </c>
      <c r="E153" s="36">
        <v>21899</v>
      </c>
      <c r="F153" s="39">
        <v>0</v>
      </c>
      <c r="G153" s="39" t="e">
        <f t="shared" si="20"/>
        <v>#DIV/0!</v>
      </c>
      <c r="H153" s="39">
        <f t="shared" si="21"/>
        <v>0</v>
      </c>
    </row>
    <row r="154" spans="1:11" hidden="1">
      <c r="A154" s="22"/>
      <c r="B154" s="23">
        <v>3113</v>
      </c>
      <c r="C154" s="24" t="s">
        <v>111</v>
      </c>
      <c r="D154" s="39">
        <v>0</v>
      </c>
      <c r="E154" s="36">
        <v>0</v>
      </c>
      <c r="F154" s="39">
        <v>0</v>
      </c>
      <c r="G154" s="39" t="e">
        <f t="shared" si="20"/>
        <v>#DIV/0!</v>
      </c>
      <c r="H154" s="39" t="e">
        <f t="shared" si="21"/>
        <v>#DIV/0!</v>
      </c>
    </row>
    <row r="155" spans="1:11" hidden="1">
      <c r="A155" s="22"/>
      <c r="B155" s="23">
        <v>3132</v>
      </c>
      <c r="C155" s="24" t="s">
        <v>18</v>
      </c>
      <c r="D155" s="39">
        <v>0</v>
      </c>
      <c r="E155" s="36">
        <v>3318</v>
      </c>
      <c r="F155" s="39">
        <v>0</v>
      </c>
      <c r="G155" s="39" t="e">
        <f t="shared" si="20"/>
        <v>#DIV/0!</v>
      </c>
      <c r="H155" s="39">
        <f t="shared" si="21"/>
        <v>0</v>
      </c>
    </row>
    <row r="156" spans="1:11" hidden="1">
      <c r="A156" s="22"/>
      <c r="B156" s="23">
        <v>3212</v>
      </c>
      <c r="C156" s="24" t="s">
        <v>23</v>
      </c>
      <c r="D156" s="39">
        <v>0</v>
      </c>
      <c r="E156" s="36">
        <v>2336</v>
      </c>
      <c r="F156" s="39">
        <v>0</v>
      </c>
      <c r="G156" s="39" t="e">
        <f t="shared" si="20"/>
        <v>#DIV/0!</v>
      </c>
      <c r="H156" s="39">
        <f t="shared" si="21"/>
        <v>0</v>
      </c>
    </row>
    <row r="157" spans="1:11" hidden="1">
      <c r="A157" s="22"/>
      <c r="B157" s="23"/>
      <c r="C157" s="24"/>
      <c r="D157" s="39"/>
      <c r="E157" s="36"/>
      <c r="F157" s="39"/>
      <c r="G157" s="39" t="e">
        <f t="shared" si="20"/>
        <v>#DIV/0!</v>
      </c>
      <c r="H157" s="39" t="e">
        <f t="shared" si="21"/>
        <v>#DIV/0!</v>
      </c>
    </row>
    <row r="158" spans="1:11">
      <c r="A158" s="22"/>
      <c r="B158" s="22" t="s">
        <v>279</v>
      </c>
      <c r="C158" s="23" t="s">
        <v>277</v>
      </c>
      <c r="D158" s="39"/>
      <c r="E158" s="36">
        <f>E159+E160</f>
        <v>810000</v>
      </c>
      <c r="F158" s="36">
        <f>F159+F160</f>
        <v>719756.06</v>
      </c>
      <c r="G158" s="39">
        <v>0</v>
      </c>
      <c r="H158" s="39">
        <f t="shared" si="21"/>
        <v>88.858772839506187</v>
      </c>
    </row>
    <row r="159" spans="1:11" hidden="1">
      <c r="A159" s="22"/>
      <c r="B159" s="23">
        <v>31</v>
      </c>
      <c r="C159" s="23"/>
      <c r="D159" s="39"/>
      <c r="E159" s="36">
        <v>35000</v>
      </c>
      <c r="F159" s="39">
        <v>0</v>
      </c>
      <c r="G159" s="39" t="e">
        <f t="shared" si="20"/>
        <v>#DIV/0!</v>
      </c>
      <c r="H159" s="39">
        <f t="shared" si="21"/>
        <v>0</v>
      </c>
    </row>
    <row r="160" spans="1:11" hidden="1">
      <c r="A160" s="22"/>
      <c r="B160" s="23">
        <v>32</v>
      </c>
      <c r="C160" s="23"/>
      <c r="D160" s="39"/>
      <c r="E160" s="36">
        <v>775000</v>
      </c>
      <c r="F160" s="39">
        <v>719756.06</v>
      </c>
      <c r="G160" s="39" t="e">
        <f t="shared" si="20"/>
        <v>#DIV/0!</v>
      </c>
      <c r="H160" s="39">
        <f t="shared" si="21"/>
        <v>92.871749677419359</v>
      </c>
    </row>
    <row r="161" spans="1:8" ht="25.5">
      <c r="A161" s="22"/>
      <c r="B161" s="22" t="s">
        <v>281</v>
      </c>
      <c r="C161" s="23" t="s">
        <v>278</v>
      </c>
      <c r="D161" s="39"/>
      <c r="E161" s="36">
        <f>E162+E163</f>
        <v>79760</v>
      </c>
      <c r="F161" s="36">
        <f>F162+F163</f>
        <v>6940.85</v>
      </c>
      <c r="G161" s="39">
        <v>0</v>
      </c>
      <c r="H161" s="39">
        <f t="shared" si="21"/>
        <v>8.7021690070210642</v>
      </c>
    </row>
    <row r="162" spans="1:8" hidden="1">
      <c r="A162" s="22"/>
      <c r="B162" s="23">
        <v>31</v>
      </c>
      <c r="C162" s="23"/>
      <c r="D162" s="39"/>
      <c r="E162" s="36">
        <v>77260</v>
      </c>
      <c r="F162" s="39">
        <v>6822.35</v>
      </c>
      <c r="G162" s="39" t="e">
        <f t="shared" si="20"/>
        <v>#DIV/0!</v>
      </c>
      <c r="H162" s="39">
        <f t="shared" si="21"/>
        <v>8.8303779446026418</v>
      </c>
    </row>
    <row r="163" spans="1:8" hidden="1">
      <c r="A163" s="22"/>
      <c r="B163" s="23">
        <v>32</v>
      </c>
      <c r="C163" s="23"/>
      <c r="D163" s="39"/>
      <c r="E163" s="36">
        <v>2500</v>
      </c>
      <c r="F163" s="39">
        <v>118.5</v>
      </c>
      <c r="G163" s="39" t="e">
        <f t="shared" si="20"/>
        <v>#DIV/0!</v>
      </c>
      <c r="H163" s="39">
        <f t="shared" si="21"/>
        <v>4.74</v>
      </c>
    </row>
    <row r="164" spans="1:8" ht="16.5" customHeight="1">
      <c r="A164" s="22"/>
      <c r="B164" s="22" t="s">
        <v>161</v>
      </c>
      <c r="C164" s="23" t="s">
        <v>165</v>
      </c>
      <c r="D164" s="39">
        <f>D165+D166</f>
        <v>44055.88</v>
      </c>
      <c r="E164" s="39">
        <f>E165+E166</f>
        <v>79850</v>
      </c>
      <c r="F164" s="39">
        <f>F165+F166</f>
        <v>103345.03</v>
      </c>
      <c r="G164" s="39">
        <f t="shared" si="20"/>
        <v>234.57715519472089</v>
      </c>
      <c r="H164" s="39">
        <f t="shared" si="21"/>
        <v>129.42395742016279</v>
      </c>
    </row>
    <row r="165" spans="1:8" ht="16.5" hidden="1" customHeight="1">
      <c r="A165" s="19"/>
      <c r="B165" s="22">
        <v>31</v>
      </c>
      <c r="C165" s="23" t="s">
        <v>11</v>
      </c>
      <c r="D165" s="39">
        <v>42197.02</v>
      </c>
      <c r="E165" s="39">
        <v>77350</v>
      </c>
      <c r="F165" s="39">
        <v>0</v>
      </c>
      <c r="G165" s="39">
        <v>0</v>
      </c>
      <c r="H165" s="39">
        <f t="shared" si="21"/>
        <v>0</v>
      </c>
    </row>
    <row r="166" spans="1:8" ht="16.5" hidden="1" customHeight="1">
      <c r="A166" s="19"/>
      <c r="B166" s="22">
        <v>32</v>
      </c>
      <c r="C166" s="23" t="s">
        <v>19</v>
      </c>
      <c r="D166" s="39">
        <v>1858.86</v>
      </c>
      <c r="E166" s="39">
        <v>2500</v>
      </c>
      <c r="F166" s="39">
        <v>103345.03</v>
      </c>
      <c r="G166" s="39">
        <v>0</v>
      </c>
      <c r="H166" s="39">
        <f t="shared" si="21"/>
        <v>4133.8011999999999</v>
      </c>
    </row>
    <row r="167" spans="1:8" hidden="1">
      <c r="A167" s="22"/>
      <c r="B167" s="23">
        <v>3111</v>
      </c>
      <c r="C167" s="23" t="s">
        <v>13</v>
      </c>
      <c r="D167" s="39"/>
      <c r="E167" s="36">
        <v>11524.75</v>
      </c>
      <c r="F167" s="39"/>
      <c r="G167" s="39">
        <v>0</v>
      </c>
      <c r="H167" s="39">
        <f t="shared" si="21"/>
        <v>0</v>
      </c>
    </row>
    <row r="168" spans="1:8" hidden="1">
      <c r="A168" s="22"/>
      <c r="B168" s="23">
        <v>3132</v>
      </c>
      <c r="C168" s="24" t="s">
        <v>18</v>
      </c>
      <c r="D168" s="39"/>
      <c r="E168" s="36">
        <v>1902.23</v>
      </c>
      <c r="F168" s="39"/>
      <c r="G168" s="39">
        <v>0</v>
      </c>
      <c r="H168" s="39">
        <f t="shared" si="21"/>
        <v>0</v>
      </c>
    </row>
    <row r="169" spans="1:8" hidden="1">
      <c r="A169" s="22"/>
      <c r="B169" s="23">
        <v>3212</v>
      </c>
      <c r="C169" s="24" t="s">
        <v>23</v>
      </c>
      <c r="D169" s="39"/>
      <c r="E169" s="36">
        <v>1500</v>
      </c>
      <c r="F169" s="39"/>
      <c r="G169" s="39">
        <v>0</v>
      </c>
      <c r="H169" s="39">
        <f t="shared" si="21"/>
        <v>0</v>
      </c>
    </row>
    <row r="170" spans="1:8" hidden="1">
      <c r="A170" s="22"/>
      <c r="B170" s="23">
        <v>3237</v>
      </c>
      <c r="C170" s="23" t="s">
        <v>46</v>
      </c>
      <c r="D170" s="39"/>
      <c r="E170" s="36">
        <v>0</v>
      </c>
      <c r="F170" s="39"/>
      <c r="G170" s="39">
        <v>0</v>
      </c>
      <c r="H170" s="39" t="e">
        <f t="shared" si="21"/>
        <v>#DIV/0!</v>
      </c>
    </row>
    <row r="171" spans="1:8" hidden="1">
      <c r="A171" s="22"/>
      <c r="B171" s="23">
        <v>3238</v>
      </c>
      <c r="C171" s="23" t="s">
        <v>47</v>
      </c>
      <c r="D171" s="39">
        <v>0</v>
      </c>
      <c r="E171" s="36">
        <v>0</v>
      </c>
      <c r="F171" s="39">
        <v>0</v>
      </c>
      <c r="G171" s="39">
        <v>0</v>
      </c>
      <c r="H171" s="39" t="e">
        <f t="shared" si="21"/>
        <v>#DIV/0!</v>
      </c>
    </row>
    <row r="172" spans="1:8">
      <c r="A172" s="22"/>
      <c r="B172" s="23"/>
      <c r="C172" s="23"/>
      <c r="D172" s="36"/>
      <c r="E172" s="36"/>
      <c r="F172" s="36"/>
      <c r="G172" s="39"/>
      <c r="H172" s="39">
        <v>0</v>
      </c>
    </row>
    <row r="173" spans="1:8" ht="25.5">
      <c r="A173" s="111">
        <v>7</v>
      </c>
      <c r="B173" s="233">
        <v>7</v>
      </c>
      <c r="C173" s="239" t="s">
        <v>89</v>
      </c>
      <c r="D173" s="240">
        <f>D175</f>
        <v>3035.64</v>
      </c>
      <c r="E173" s="240">
        <f>E175</f>
        <v>9000</v>
      </c>
      <c r="F173" s="240">
        <f>F175</f>
        <v>4167.8599999999997</v>
      </c>
      <c r="G173" s="235">
        <v>0</v>
      </c>
      <c r="H173" s="235">
        <f t="shared" si="21"/>
        <v>46.309555555555555</v>
      </c>
    </row>
    <row r="174" spans="1:8" hidden="1">
      <c r="A174" s="19"/>
      <c r="B174" s="22"/>
      <c r="C174" s="23"/>
      <c r="D174" s="54"/>
      <c r="E174" s="54"/>
      <c r="F174" s="54"/>
      <c r="G174" s="39"/>
      <c r="H174" s="39" t="e">
        <f t="shared" si="21"/>
        <v>#DIV/0!</v>
      </c>
    </row>
    <row r="175" spans="1:8" ht="25.5">
      <c r="A175" s="22"/>
      <c r="B175" s="22" t="s">
        <v>100</v>
      </c>
      <c r="C175" s="23" t="s">
        <v>156</v>
      </c>
      <c r="D175" s="110">
        <f>D176</f>
        <v>3035.64</v>
      </c>
      <c r="E175" s="110">
        <f>E176</f>
        <v>9000</v>
      </c>
      <c r="F175" s="110">
        <f>F176</f>
        <v>4167.8599999999997</v>
      </c>
      <c r="G175" s="39">
        <v>0</v>
      </c>
      <c r="H175" s="39">
        <f t="shared" si="21"/>
        <v>46.309555555555555</v>
      </c>
    </row>
    <row r="176" spans="1:8" hidden="1">
      <c r="A176" s="22"/>
      <c r="B176" s="22">
        <v>32</v>
      </c>
      <c r="C176" s="23" t="s">
        <v>19</v>
      </c>
      <c r="D176" s="110">
        <v>3035.64</v>
      </c>
      <c r="E176" s="110">
        <v>9000</v>
      </c>
      <c r="F176" s="110">
        <v>4167.8599999999997</v>
      </c>
      <c r="G176" s="39">
        <v>0</v>
      </c>
      <c r="H176" s="39">
        <f t="shared" ref="H176" si="22">F176/E176*100</f>
        <v>46.309555555555555</v>
      </c>
    </row>
    <row r="177" spans="1:8">
      <c r="A177" s="29"/>
      <c r="B177" s="29"/>
      <c r="C177" s="29"/>
      <c r="D177" s="29"/>
      <c r="E177" s="50"/>
      <c r="F177" s="29"/>
      <c r="G177" s="29"/>
      <c r="H177" s="29"/>
    </row>
  </sheetData>
  <protectedRanges>
    <protectedRange algorithmName="SHA-512" hashValue="R8frfBQ/MhInQYm+jLEgMwgPwCkrGPIUaxyIFLRSCn/+fIsUU6bmJDax/r7gTh2PEAEvgODYwg0rRRjqSM/oww==" saltValue="tbZzHO5lCNHCDH5y3XGZag==" spinCount="100000" sqref="B60" name="Range1_16"/>
    <protectedRange algorithmName="SHA-512" hashValue="R8frfBQ/MhInQYm+jLEgMwgPwCkrGPIUaxyIFLRSCn/+fIsUU6bmJDax/r7gTh2PEAEvgODYwg0rRRjqSM/oww==" saltValue="tbZzHO5lCNHCDH5y3XGZag==" spinCount="100000" sqref="C60" name="Range1_17"/>
    <protectedRange algorithmName="SHA-512" hashValue="R8frfBQ/MhInQYm+jLEgMwgPwCkrGPIUaxyIFLRSCn/+fIsUU6bmJDax/r7gTh2PEAEvgODYwg0rRRjqSM/oww==" saltValue="tbZzHO5lCNHCDH5y3XGZag==" spinCount="100000" sqref="F66:F67 D66:D67" name="Range1_20_1"/>
    <protectedRange algorithmName="SHA-512" hashValue="R8frfBQ/MhInQYm+jLEgMwgPwCkrGPIUaxyIFLRSCn/+fIsUU6bmJDax/r7gTh2PEAEvgODYwg0rRRjqSM/oww==" saltValue="tbZzHO5lCNHCDH5y3XGZag==" spinCount="100000" sqref="C14:C15" name="Range1_12"/>
  </protectedRanges>
  <mergeCells count="4">
    <mergeCell ref="A142:C142"/>
    <mergeCell ref="A98:C98"/>
    <mergeCell ref="A1:H1"/>
    <mergeCell ref="A2:C2"/>
  </mergeCells>
  <pageMargins left="0.31496062992125984" right="0.19685039370078741" top="0.55118110236220474" bottom="0.55118110236220474" header="0.31496062992125984" footer="0.31496062992125984"/>
  <pageSetup paperSize="9" scale="7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0"/>
  <sheetViews>
    <sheetView workbookViewId="0">
      <selection activeCell="E13" sqref="E13"/>
    </sheetView>
  </sheetViews>
  <sheetFormatPr defaultRowHeight="15"/>
  <cols>
    <col min="1" max="1" width="4.28515625" customWidth="1"/>
    <col min="2" max="2" width="5.28515625" customWidth="1"/>
    <col min="3" max="3" width="43.5703125" customWidth="1"/>
    <col min="4" max="4" width="20" customWidth="1"/>
    <col min="5" max="5" width="16.7109375" customWidth="1"/>
    <col min="6" max="6" width="19.28515625" customWidth="1"/>
    <col min="7" max="7" width="8.5703125" customWidth="1"/>
    <col min="8" max="8" width="8.28515625" customWidth="1"/>
    <col min="11" max="11" width="14.42578125" customWidth="1"/>
  </cols>
  <sheetData>
    <row r="2" spans="1:11" ht="15" customHeight="1">
      <c r="A2" s="399" t="s">
        <v>183</v>
      </c>
      <c r="B2" s="399"/>
      <c r="C2" s="399"/>
      <c r="D2" s="399"/>
      <c r="E2" s="399"/>
      <c r="F2" s="399"/>
      <c r="G2" s="399"/>
      <c r="H2" s="399"/>
    </row>
    <row r="3" spans="1:11" ht="15" customHeight="1">
      <c r="A3" s="77"/>
      <c r="B3" s="77"/>
      <c r="C3" s="77"/>
      <c r="D3" s="77"/>
      <c r="E3" s="77"/>
      <c r="F3" s="77"/>
      <c r="G3" s="77"/>
      <c r="H3" s="77"/>
    </row>
    <row r="4" spans="1:11" ht="35.25" customHeight="1">
      <c r="A4" s="392" t="s">
        <v>178</v>
      </c>
      <c r="B4" s="400"/>
      <c r="C4" s="400"/>
      <c r="D4" s="147" t="s">
        <v>271</v>
      </c>
      <c r="E4" s="148" t="s">
        <v>269</v>
      </c>
      <c r="F4" s="147" t="s">
        <v>272</v>
      </c>
      <c r="G4" s="149" t="s">
        <v>5</v>
      </c>
      <c r="H4" s="149" t="s">
        <v>5</v>
      </c>
    </row>
    <row r="5" spans="1:11" ht="9" customHeight="1">
      <c r="A5" s="165"/>
      <c r="B5" s="165"/>
      <c r="C5" s="166">
        <v>1</v>
      </c>
      <c r="D5" s="167">
        <v>2</v>
      </c>
      <c r="E5" s="167">
        <v>3</v>
      </c>
      <c r="F5" s="168">
        <v>4</v>
      </c>
      <c r="G5" s="169" t="s">
        <v>6</v>
      </c>
      <c r="H5" s="169" t="s">
        <v>7</v>
      </c>
    </row>
    <row r="6" spans="1:11" s="87" customFormat="1">
      <c r="A6" s="403" t="s">
        <v>184</v>
      </c>
      <c r="B6" s="404"/>
      <c r="C6" s="405"/>
      <c r="D6" s="53">
        <f t="shared" ref="D6:F6" si="0">D7</f>
        <v>3207922.89</v>
      </c>
      <c r="E6" s="53">
        <f t="shared" si="0"/>
        <v>7010610</v>
      </c>
      <c r="F6" s="53">
        <f t="shared" si="0"/>
        <v>4018702.56</v>
      </c>
      <c r="G6" s="53">
        <v>119.45</v>
      </c>
      <c r="H6" s="53">
        <f>F6/E6*100</f>
        <v>57.32315105247617</v>
      </c>
    </row>
    <row r="7" spans="1:11" s="78" customFormat="1" ht="15" customHeight="1">
      <c r="A7" s="88" t="s">
        <v>185</v>
      </c>
      <c r="B7" s="52" t="s">
        <v>186</v>
      </c>
      <c r="C7" s="52"/>
      <c r="D7" s="53">
        <f>D8+D9</f>
        <v>3207922.89</v>
      </c>
      <c r="E7" s="53">
        <f>E8+E9</f>
        <v>7010610</v>
      </c>
      <c r="F7" s="53">
        <f>F8+F9</f>
        <v>4018702.56</v>
      </c>
      <c r="G7" s="53">
        <f>F7/D7*100</f>
        <v>125.27428799886147</v>
      </c>
      <c r="H7" s="53">
        <f t="shared" ref="H7:H9" si="1">F7/E7*100</f>
        <v>57.32315105247617</v>
      </c>
    </row>
    <row r="8" spans="1:11" s="27" customFormat="1" ht="12.75">
      <c r="A8" s="107" t="s">
        <v>205</v>
      </c>
      <c r="B8" s="401" t="s">
        <v>206</v>
      </c>
      <c r="C8" s="402"/>
      <c r="D8" s="50">
        <v>3205404.94</v>
      </c>
      <c r="E8" s="50">
        <v>6990610</v>
      </c>
      <c r="F8" s="50">
        <f>4018702.56-F9</f>
        <v>4017320.13</v>
      </c>
      <c r="G8" s="50">
        <f>F8/D8*100</f>
        <v>125.32956694076849</v>
      </c>
      <c r="H8" s="50">
        <f t="shared" si="1"/>
        <v>57.467375951454883</v>
      </c>
    </row>
    <row r="9" spans="1:11" s="27" customFormat="1" ht="12.75">
      <c r="A9" s="107" t="s">
        <v>207</v>
      </c>
      <c r="B9" s="401" t="s">
        <v>187</v>
      </c>
      <c r="C9" s="402"/>
      <c r="D9" s="50">
        <v>2517.9499999999998</v>
      </c>
      <c r="E9" s="50">
        <v>20000</v>
      </c>
      <c r="F9" s="50">
        <f>664.94+717.49</f>
        <v>1382.43</v>
      </c>
      <c r="G9" s="50">
        <v>0</v>
      </c>
      <c r="H9" s="50">
        <f t="shared" si="1"/>
        <v>6.9121500000000005</v>
      </c>
    </row>
    <row r="10" spans="1:11" s="27" customFormat="1" ht="12.75"/>
    <row r="11" spans="1:11" s="27" customFormat="1" ht="12.75">
      <c r="K11" s="49"/>
    </row>
    <row r="12" spans="1:11" s="27" customFormat="1" ht="12.75"/>
    <row r="13" spans="1:11" s="27" customFormat="1" ht="12.75"/>
    <row r="14" spans="1:11" s="27" customFormat="1" ht="12.75"/>
    <row r="15" spans="1:11" s="27" customFormat="1" ht="12.75">
      <c r="F15" s="49"/>
    </row>
    <row r="16" spans="1:11" s="27" customFormat="1" ht="12.75"/>
    <row r="17" s="27" customFormat="1" ht="12.75"/>
    <row r="18" s="27" customFormat="1" ht="12.75"/>
    <row r="19" s="27" customFormat="1" ht="12.75"/>
    <row r="20" s="27" customFormat="1" ht="12.75"/>
  </sheetData>
  <mergeCells count="5">
    <mergeCell ref="A2:H2"/>
    <mergeCell ref="A4:C4"/>
    <mergeCell ref="B8:C8"/>
    <mergeCell ref="A6:C6"/>
    <mergeCell ref="B9:C9"/>
  </mergeCells>
  <pageMargins left="1.6929133858267718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7"/>
  <sheetViews>
    <sheetView zoomScale="85" zoomScaleNormal="85" workbookViewId="0">
      <selection activeCell="C6" sqref="C6"/>
    </sheetView>
  </sheetViews>
  <sheetFormatPr defaultRowHeight="12.75"/>
  <cols>
    <col min="1" max="1" width="4.28515625" style="27" customWidth="1"/>
    <col min="2" max="2" width="6.28515625" style="27" customWidth="1"/>
    <col min="3" max="3" width="44.85546875" style="27" customWidth="1"/>
    <col min="4" max="4" width="21.42578125" style="27" customWidth="1"/>
    <col min="5" max="5" width="13.140625" style="27" customWidth="1"/>
    <col min="6" max="6" width="20.7109375" style="27" customWidth="1"/>
    <col min="7" max="8" width="9.5703125" style="27" customWidth="1"/>
    <col min="9" max="256" width="9.140625" style="27"/>
    <col min="257" max="257" width="4.28515625" style="27" customWidth="1"/>
    <col min="258" max="258" width="4.42578125" style="27" customWidth="1"/>
    <col min="259" max="259" width="44.85546875" style="27" customWidth="1"/>
    <col min="260" max="260" width="13.7109375" style="27" customWidth="1"/>
    <col min="261" max="261" width="13.140625" style="27" customWidth="1"/>
    <col min="262" max="262" width="13.7109375" style="27" customWidth="1"/>
    <col min="263" max="264" width="9.5703125" style="27" customWidth="1"/>
    <col min="265" max="512" width="9.140625" style="27"/>
    <col min="513" max="513" width="4.28515625" style="27" customWidth="1"/>
    <col min="514" max="514" width="4.42578125" style="27" customWidth="1"/>
    <col min="515" max="515" width="44.85546875" style="27" customWidth="1"/>
    <col min="516" max="516" width="13.7109375" style="27" customWidth="1"/>
    <col min="517" max="517" width="13.140625" style="27" customWidth="1"/>
    <col min="518" max="518" width="13.7109375" style="27" customWidth="1"/>
    <col min="519" max="520" width="9.5703125" style="27" customWidth="1"/>
    <col min="521" max="768" width="9.140625" style="27"/>
    <col min="769" max="769" width="4.28515625" style="27" customWidth="1"/>
    <col min="770" max="770" width="4.42578125" style="27" customWidth="1"/>
    <col min="771" max="771" width="44.85546875" style="27" customWidth="1"/>
    <col min="772" max="772" width="13.7109375" style="27" customWidth="1"/>
    <col min="773" max="773" width="13.140625" style="27" customWidth="1"/>
    <col min="774" max="774" width="13.7109375" style="27" customWidth="1"/>
    <col min="775" max="776" width="9.5703125" style="27" customWidth="1"/>
    <col min="777" max="1024" width="9.140625" style="27"/>
    <col min="1025" max="1025" width="4.28515625" style="27" customWidth="1"/>
    <col min="1026" max="1026" width="4.42578125" style="27" customWidth="1"/>
    <col min="1027" max="1027" width="44.85546875" style="27" customWidth="1"/>
    <col min="1028" max="1028" width="13.7109375" style="27" customWidth="1"/>
    <col min="1029" max="1029" width="13.140625" style="27" customWidth="1"/>
    <col min="1030" max="1030" width="13.7109375" style="27" customWidth="1"/>
    <col min="1031" max="1032" width="9.5703125" style="27" customWidth="1"/>
    <col min="1033" max="1280" width="9.140625" style="27"/>
    <col min="1281" max="1281" width="4.28515625" style="27" customWidth="1"/>
    <col min="1282" max="1282" width="4.42578125" style="27" customWidth="1"/>
    <col min="1283" max="1283" width="44.85546875" style="27" customWidth="1"/>
    <col min="1284" max="1284" width="13.7109375" style="27" customWidth="1"/>
    <col min="1285" max="1285" width="13.140625" style="27" customWidth="1"/>
    <col min="1286" max="1286" width="13.7109375" style="27" customWidth="1"/>
    <col min="1287" max="1288" width="9.5703125" style="27" customWidth="1"/>
    <col min="1289" max="1536" width="9.140625" style="27"/>
    <col min="1537" max="1537" width="4.28515625" style="27" customWidth="1"/>
    <col min="1538" max="1538" width="4.42578125" style="27" customWidth="1"/>
    <col min="1539" max="1539" width="44.85546875" style="27" customWidth="1"/>
    <col min="1540" max="1540" width="13.7109375" style="27" customWidth="1"/>
    <col min="1541" max="1541" width="13.140625" style="27" customWidth="1"/>
    <col min="1542" max="1542" width="13.7109375" style="27" customWidth="1"/>
    <col min="1543" max="1544" width="9.5703125" style="27" customWidth="1"/>
    <col min="1545" max="1792" width="9.140625" style="27"/>
    <col min="1793" max="1793" width="4.28515625" style="27" customWidth="1"/>
    <col min="1794" max="1794" width="4.42578125" style="27" customWidth="1"/>
    <col min="1795" max="1795" width="44.85546875" style="27" customWidth="1"/>
    <col min="1796" max="1796" width="13.7109375" style="27" customWidth="1"/>
    <col min="1797" max="1797" width="13.140625" style="27" customWidth="1"/>
    <col min="1798" max="1798" width="13.7109375" style="27" customWidth="1"/>
    <col min="1799" max="1800" width="9.5703125" style="27" customWidth="1"/>
    <col min="1801" max="2048" width="9.140625" style="27"/>
    <col min="2049" max="2049" width="4.28515625" style="27" customWidth="1"/>
    <col min="2050" max="2050" width="4.42578125" style="27" customWidth="1"/>
    <col min="2051" max="2051" width="44.85546875" style="27" customWidth="1"/>
    <col min="2052" max="2052" width="13.7109375" style="27" customWidth="1"/>
    <col min="2053" max="2053" width="13.140625" style="27" customWidth="1"/>
    <col min="2054" max="2054" width="13.7109375" style="27" customWidth="1"/>
    <col min="2055" max="2056" width="9.5703125" style="27" customWidth="1"/>
    <col min="2057" max="2304" width="9.140625" style="27"/>
    <col min="2305" max="2305" width="4.28515625" style="27" customWidth="1"/>
    <col min="2306" max="2306" width="4.42578125" style="27" customWidth="1"/>
    <col min="2307" max="2307" width="44.85546875" style="27" customWidth="1"/>
    <col min="2308" max="2308" width="13.7109375" style="27" customWidth="1"/>
    <col min="2309" max="2309" width="13.140625" style="27" customWidth="1"/>
    <col min="2310" max="2310" width="13.7109375" style="27" customWidth="1"/>
    <col min="2311" max="2312" width="9.5703125" style="27" customWidth="1"/>
    <col min="2313" max="2560" width="9.140625" style="27"/>
    <col min="2561" max="2561" width="4.28515625" style="27" customWidth="1"/>
    <col min="2562" max="2562" width="4.42578125" style="27" customWidth="1"/>
    <col min="2563" max="2563" width="44.85546875" style="27" customWidth="1"/>
    <col min="2564" max="2564" width="13.7109375" style="27" customWidth="1"/>
    <col min="2565" max="2565" width="13.140625" style="27" customWidth="1"/>
    <col min="2566" max="2566" width="13.7109375" style="27" customWidth="1"/>
    <col min="2567" max="2568" width="9.5703125" style="27" customWidth="1"/>
    <col min="2569" max="2816" width="9.140625" style="27"/>
    <col min="2817" max="2817" width="4.28515625" style="27" customWidth="1"/>
    <col min="2818" max="2818" width="4.42578125" style="27" customWidth="1"/>
    <col min="2819" max="2819" width="44.85546875" style="27" customWidth="1"/>
    <col min="2820" max="2820" width="13.7109375" style="27" customWidth="1"/>
    <col min="2821" max="2821" width="13.140625" style="27" customWidth="1"/>
    <col min="2822" max="2822" width="13.7109375" style="27" customWidth="1"/>
    <col min="2823" max="2824" width="9.5703125" style="27" customWidth="1"/>
    <col min="2825" max="3072" width="9.140625" style="27"/>
    <col min="3073" max="3073" width="4.28515625" style="27" customWidth="1"/>
    <col min="3074" max="3074" width="4.42578125" style="27" customWidth="1"/>
    <col min="3075" max="3075" width="44.85546875" style="27" customWidth="1"/>
    <col min="3076" max="3076" width="13.7109375" style="27" customWidth="1"/>
    <col min="3077" max="3077" width="13.140625" style="27" customWidth="1"/>
    <col min="3078" max="3078" width="13.7109375" style="27" customWidth="1"/>
    <col min="3079" max="3080" width="9.5703125" style="27" customWidth="1"/>
    <col min="3081" max="3328" width="9.140625" style="27"/>
    <col min="3329" max="3329" width="4.28515625" style="27" customWidth="1"/>
    <col min="3330" max="3330" width="4.42578125" style="27" customWidth="1"/>
    <col min="3331" max="3331" width="44.85546875" style="27" customWidth="1"/>
    <col min="3332" max="3332" width="13.7109375" style="27" customWidth="1"/>
    <col min="3333" max="3333" width="13.140625" style="27" customWidth="1"/>
    <col min="3334" max="3334" width="13.7109375" style="27" customWidth="1"/>
    <col min="3335" max="3336" width="9.5703125" style="27" customWidth="1"/>
    <col min="3337" max="3584" width="9.140625" style="27"/>
    <col min="3585" max="3585" width="4.28515625" style="27" customWidth="1"/>
    <col min="3586" max="3586" width="4.42578125" style="27" customWidth="1"/>
    <col min="3587" max="3587" width="44.85546875" style="27" customWidth="1"/>
    <col min="3588" max="3588" width="13.7109375" style="27" customWidth="1"/>
    <col min="3589" max="3589" width="13.140625" style="27" customWidth="1"/>
    <col min="3590" max="3590" width="13.7109375" style="27" customWidth="1"/>
    <col min="3591" max="3592" width="9.5703125" style="27" customWidth="1"/>
    <col min="3593" max="3840" width="9.140625" style="27"/>
    <col min="3841" max="3841" width="4.28515625" style="27" customWidth="1"/>
    <col min="3842" max="3842" width="4.42578125" style="27" customWidth="1"/>
    <col min="3843" max="3843" width="44.85546875" style="27" customWidth="1"/>
    <col min="3844" max="3844" width="13.7109375" style="27" customWidth="1"/>
    <col min="3845" max="3845" width="13.140625" style="27" customWidth="1"/>
    <col min="3846" max="3846" width="13.7109375" style="27" customWidth="1"/>
    <col min="3847" max="3848" width="9.5703125" style="27" customWidth="1"/>
    <col min="3849" max="4096" width="9.140625" style="27"/>
    <col min="4097" max="4097" width="4.28515625" style="27" customWidth="1"/>
    <col min="4098" max="4098" width="4.42578125" style="27" customWidth="1"/>
    <col min="4099" max="4099" width="44.85546875" style="27" customWidth="1"/>
    <col min="4100" max="4100" width="13.7109375" style="27" customWidth="1"/>
    <col min="4101" max="4101" width="13.140625" style="27" customWidth="1"/>
    <col min="4102" max="4102" width="13.7109375" style="27" customWidth="1"/>
    <col min="4103" max="4104" width="9.5703125" style="27" customWidth="1"/>
    <col min="4105" max="4352" width="9.140625" style="27"/>
    <col min="4353" max="4353" width="4.28515625" style="27" customWidth="1"/>
    <col min="4354" max="4354" width="4.42578125" style="27" customWidth="1"/>
    <col min="4355" max="4355" width="44.85546875" style="27" customWidth="1"/>
    <col min="4356" max="4356" width="13.7109375" style="27" customWidth="1"/>
    <col min="4357" max="4357" width="13.140625" style="27" customWidth="1"/>
    <col min="4358" max="4358" width="13.7109375" style="27" customWidth="1"/>
    <col min="4359" max="4360" width="9.5703125" style="27" customWidth="1"/>
    <col min="4361" max="4608" width="9.140625" style="27"/>
    <col min="4609" max="4609" width="4.28515625" style="27" customWidth="1"/>
    <col min="4610" max="4610" width="4.42578125" style="27" customWidth="1"/>
    <col min="4611" max="4611" width="44.85546875" style="27" customWidth="1"/>
    <col min="4612" max="4612" width="13.7109375" style="27" customWidth="1"/>
    <col min="4613" max="4613" width="13.140625" style="27" customWidth="1"/>
    <col min="4614" max="4614" width="13.7109375" style="27" customWidth="1"/>
    <col min="4615" max="4616" width="9.5703125" style="27" customWidth="1"/>
    <col min="4617" max="4864" width="9.140625" style="27"/>
    <col min="4865" max="4865" width="4.28515625" style="27" customWidth="1"/>
    <col min="4866" max="4866" width="4.42578125" style="27" customWidth="1"/>
    <col min="4867" max="4867" width="44.85546875" style="27" customWidth="1"/>
    <col min="4868" max="4868" width="13.7109375" style="27" customWidth="1"/>
    <col min="4869" max="4869" width="13.140625" style="27" customWidth="1"/>
    <col min="4870" max="4870" width="13.7109375" style="27" customWidth="1"/>
    <col min="4871" max="4872" width="9.5703125" style="27" customWidth="1"/>
    <col min="4873" max="5120" width="9.140625" style="27"/>
    <col min="5121" max="5121" width="4.28515625" style="27" customWidth="1"/>
    <col min="5122" max="5122" width="4.42578125" style="27" customWidth="1"/>
    <col min="5123" max="5123" width="44.85546875" style="27" customWidth="1"/>
    <col min="5124" max="5124" width="13.7109375" style="27" customWidth="1"/>
    <col min="5125" max="5125" width="13.140625" style="27" customWidth="1"/>
    <col min="5126" max="5126" width="13.7109375" style="27" customWidth="1"/>
    <col min="5127" max="5128" width="9.5703125" style="27" customWidth="1"/>
    <col min="5129" max="5376" width="9.140625" style="27"/>
    <col min="5377" max="5377" width="4.28515625" style="27" customWidth="1"/>
    <col min="5378" max="5378" width="4.42578125" style="27" customWidth="1"/>
    <col min="5379" max="5379" width="44.85546875" style="27" customWidth="1"/>
    <col min="5380" max="5380" width="13.7109375" style="27" customWidth="1"/>
    <col min="5381" max="5381" width="13.140625" style="27" customWidth="1"/>
    <col min="5382" max="5382" width="13.7109375" style="27" customWidth="1"/>
    <col min="5383" max="5384" width="9.5703125" style="27" customWidth="1"/>
    <col min="5385" max="5632" width="9.140625" style="27"/>
    <col min="5633" max="5633" width="4.28515625" style="27" customWidth="1"/>
    <col min="5634" max="5634" width="4.42578125" style="27" customWidth="1"/>
    <col min="5635" max="5635" width="44.85546875" style="27" customWidth="1"/>
    <col min="5636" max="5636" width="13.7109375" style="27" customWidth="1"/>
    <col min="5637" max="5637" width="13.140625" style="27" customWidth="1"/>
    <col min="5638" max="5638" width="13.7109375" style="27" customWidth="1"/>
    <col min="5639" max="5640" width="9.5703125" style="27" customWidth="1"/>
    <col min="5641" max="5888" width="9.140625" style="27"/>
    <col min="5889" max="5889" width="4.28515625" style="27" customWidth="1"/>
    <col min="5890" max="5890" width="4.42578125" style="27" customWidth="1"/>
    <col min="5891" max="5891" width="44.85546875" style="27" customWidth="1"/>
    <col min="5892" max="5892" width="13.7109375" style="27" customWidth="1"/>
    <col min="5893" max="5893" width="13.140625" style="27" customWidth="1"/>
    <col min="5894" max="5894" width="13.7109375" style="27" customWidth="1"/>
    <col min="5895" max="5896" width="9.5703125" style="27" customWidth="1"/>
    <col min="5897" max="6144" width="9.140625" style="27"/>
    <col min="6145" max="6145" width="4.28515625" style="27" customWidth="1"/>
    <col min="6146" max="6146" width="4.42578125" style="27" customWidth="1"/>
    <col min="6147" max="6147" width="44.85546875" style="27" customWidth="1"/>
    <col min="6148" max="6148" width="13.7109375" style="27" customWidth="1"/>
    <col min="6149" max="6149" width="13.140625" style="27" customWidth="1"/>
    <col min="6150" max="6150" width="13.7109375" style="27" customWidth="1"/>
    <col min="6151" max="6152" width="9.5703125" style="27" customWidth="1"/>
    <col min="6153" max="6400" width="9.140625" style="27"/>
    <col min="6401" max="6401" width="4.28515625" style="27" customWidth="1"/>
    <col min="6402" max="6402" width="4.42578125" style="27" customWidth="1"/>
    <col min="6403" max="6403" width="44.85546875" style="27" customWidth="1"/>
    <col min="6404" max="6404" width="13.7109375" style="27" customWidth="1"/>
    <col min="6405" max="6405" width="13.140625" style="27" customWidth="1"/>
    <col min="6406" max="6406" width="13.7109375" style="27" customWidth="1"/>
    <col min="6407" max="6408" width="9.5703125" style="27" customWidth="1"/>
    <col min="6409" max="6656" width="9.140625" style="27"/>
    <col min="6657" max="6657" width="4.28515625" style="27" customWidth="1"/>
    <col min="6658" max="6658" width="4.42578125" style="27" customWidth="1"/>
    <col min="6659" max="6659" width="44.85546875" style="27" customWidth="1"/>
    <col min="6660" max="6660" width="13.7109375" style="27" customWidth="1"/>
    <col min="6661" max="6661" width="13.140625" style="27" customWidth="1"/>
    <col min="6662" max="6662" width="13.7109375" style="27" customWidth="1"/>
    <col min="6663" max="6664" width="9.5703125" style="27" customWidth="1"/>
    <col min="6665" max="6912" width="9.140625" style="27"/>
    <col min="6913" max="6913" width="4.28515625" style="27" customWidth="1"/>
    <col min="6914" max="6914" width="4.42578125" style="27" customWidth="1"/>
    <col min="6915" max="6915" width="44.85546875" style="27" customWidth="1"/>
    <col min="6916" max="6916" width="13.7109375" style="27" customWidth="1"/>
    <col min="6917" max="6917" width="13.140625" style="27" customWidth="1"/>
    <col min="6918" max="6918" width="13.7109375" style="27" customWidth="1"/>
    <col min="6919" max="6920" width="9.5703125" style="27" customWidth="1"/>
    <col min="6921" max="7168" width="9.140625" style="27"/>
    <col min="7169" max="7169" width="4.28515625" style="27" customWidth="1"/>
    <col min="7170" max="7170" width="4.42578125" style="27" customWidth="1"/>
    <col min="7171" max="7171" width="44.85546875" style="27" customWidth="1"/>
    <col min="7172" max="7172" width="13.7109375" style="27" customWidth="1"/>
    <col min="7173" max="7173" width="13.140625" style="27" customWidth="1"/>
    <col min="7174" max="7174" width="13.7109375" style="27" customWidth="1"/>
    <col min="7175" max="7176" width="9.5703125" style="27" customWidth="1"/>
    <col min="7177" max="7424" width="9.140625" style="27"/>
    <col min="7425" max="7425" width="4.28515625" style="27" customWidth="1"/>
    <col min="7426" max="7426" width="4.42578125" style="27" customWidth="1"/>
    <col min="7427" max="7427" width="44.85546875" style="27" customWidth="1"/>
    <col min="7428" max="7428" width="13.7109375" style="27" customWidth="1"/>
    <col min="7429" max="7429" width="13.140625" style="27" customWidth="1"/>
    <col min="7430" max="7430" width="13.7109375" style="27" customWidth="1"/>
    <col min="7431" max="7432" width="9.5703125" style="27" customWidth="1"/>
    <col min="7433" max="7680" width="9.140625" style="27"/>
    <col min="7681" max="7681" width="4.28515625" style="27" customWidth="1"/>
    <col min="7682" max="7682" width="4.42578125" style="27" customWidth="1"/>
    <col min="7683" max="7683" width="44.85546875" style="27" customWidth="1"/>
    <col min="7684" max="7684" width="13.7109375" style="27" customWidth="1"/>
    <col min="7685" max="7685" width="13.140625" style="27" customWidth="1"/>
    <col min="7686" max="7686" width="13.7109375" style="27" customWidth="1"/>
    <col min="7687" max="7688" width="9.5703125" style="27" customWidth="1"/>
    <col min="7689" max="7936" width="9.140625" style="27"/>
    <col min="7937" max="7937" width="4.28515625" style="27" customWidth="1"/>
    <col min="7938" max="7938" width="4.42578125" style="27" customWidth="1"/>
    <col min="7939" max="7939" width="44.85546875" style="27" customWidth="1"/>
    <col min="7940" max="7940" width="13.7109375" style="27" customWidth="1"/>
    <col min="7941" max="7941" width="13.140625" style="27" customWidth="1"/>
    <col min="7942" max="7942" width="13.7109375" style="27" customWidth="1"/>
    <col min="7943" max="7944" width="9.5703125" style="27" customWidth="1"/>
    <col min="7945" max="8192" width="9.140625" style="27"/>
    <col min="8193" max="8193" width="4.28515625" style="27" customWidth="1"/>
    <col min="8194" max="8194" width="4.42578125" style="27" customWidth="1"/>
    <col min="8195" max="8195" width="44.85546875" style="27" customWidth="1"/>
    <col min="8196" max="8196" width="13.7109375" style="27" customWidth="1"/>
    <col min="8197" max="8197" width="13.140625" style="27" customWidth="1"/>
    <col min="8198" max="8198" width="13.7109375" style="27" customWidth="1"/>
    <col min="8199" max="8200" width="9.5703125" style="27" customWidth="1"/>
    <col min="8201" max="8448" width="9.140625" style="27"/>
    <col min="8449" max="8449" width="4.28515625" style="27" customWidth="1"/>
    <col min="8450" max="8450" width="4.42578125" style="27" customWidth="1"/>
    <col min="8451" max="8451" width="44.85546875" style="27" customWidth="1"/>
    <col min="8452" max="8452" width="13.7109375" style="27" customWidth="1"/>
    <col min="8453" max="8453" width="13.140625" style="27" customWidth="1"/>
    <col min="8454" max="8454" width="13.7109375" style="27" customWidth="1"/>
    <col min="8455" max="8456" width="9.5703125" style="27" customWidth="1"/>
    <col min="8457" max="8704" width="9.140625" style="27"/>
    <col min="8705" max="8705" width="4.28515625" style="27" customWidth="1"/>
    <col min="8706" max="8706" width="4.42578125" style="27" customWidth="1"/>
    <col min="8707" max="8707" width="44.85546875" style="27" customWidth="1"/>
    <col min="8708" max="8708" width="13.7109375" style="27" customWidth="1"/>
    <col min="8709" max="8709" width="13.140625" style="27" customWidth="1"/>
    <col min="8710" max="8710" width="13.7109375" style="27" customWidth="1"/>
    <col min="8711" max="8712" width="9.5703125" style="27" customWidth="1"/>
    <col min="8713" max="8960" width="9.140625" style="27"/>
    <col min="8961" max="8961" width="4.28515625" style="27" customWidth="1"/>
    <col min="8962" max="8962" width="4.42578125" style="27" customWidth="1"/>
    <col min="8963" max="8963" width="44.85546875" style="27" customWidth="1"/>
    <col min="8964" max="8964" width="13.7109375" style="27" customWidth="1"/>
    <col min="8965" max="8965" width="13.140625" style="27" customWidth="1"/>
    <col min="8966" max="8966" width="13.7109375" style="27" customWidth="1"/>
    <col min="8967" max="8968" width="9.5703125" style="27" customWidth="1"/>
    <col min="8969" max="9216" width="9.140625" style="27"/>
    <col min="9217" max="9217" width="4.28515625" style="27" customWidth="1"/>
    <col min="9218" max="9218" width="4.42578125" style="27" customWidth="1"/>
    <col min="9219" max="9219" width="44.85546875" style="27" customWidth="1"/>
    <col min="9220" max="9220" width="13.7109375" style="27" customWidth="1"/>
    <col min="9221" max="9221" width="13.140625" style="27" customWidth="1"/>
    <col min="9222" max="9222" width="13.7109375" style="27" customWidth="1"/>
    <col min="9223" max="9224" width="9.5703125" style="27" customWidth="1"/>
    <col min="9225" max="9472" width="9.140625" style="27"/>
    <col min="9473" max="9473" width="4.28515625" style="27" customWidth="1"/>
    <col min="9474" max="9474" width="4.42578125" style="27" customWidth="1"/>
    <col min="9475" max="9475" width="44.85546875" style="27" customWidth="1"/>
    <col min="9476" max="9476" width="13.7109375" style="27" customWidth="1"/>
    <col min="9477" max="9477" width="13.140625" style="27" customWidth="1"/>
    <col min="9478" max="9478" width="13.7109375" style="27" customWidth="1"/>
    <col min="9479" max="9480" width="9.5703125" style="27" customWidth="1"/>
    <col min="9481" max="9728" width="9.140625" style="27"/>
    <col min="9729" max="9729" width="4.28515625" style="27" customWidth="1"/>
    <col min="9730" max="9730" width="4.42578125" style="27" customWidth="1"/>
    <col min="9731" max="9731" width="44.85546875" style="27" customWidth="1"/>
    <col min="9732" max="9732" width="13.7109375" style="27" customWidth="1"/>
    <col min="9733" max="9733" width="13.140625" style="27" customWidth="1"/>
    <col min="9734" max="9734" width="13.7109375" style="27" customWidth="1"/>
    <col min="9735" max="9736" width="9.5703125" style="27" customWidth="1"/>
    <col min="9737" max="9984" width="9.140625" style="27"/>
    <col min="9985" max="9985" width="4.28515625" style="27" customWidth="1"/>
    <col min="9986" max="9986" width="4.42578125" style="27" customWidth="1"/>
    <col min="9987" max="9987" width="44.85546875" style="27" customWidth="1"/>
    <col min="9988" max="9988" width="13.7109375" style="27" customWidth="1"/>
    <col min="9989" max="9989" width="13.140625" style="27" customWidth="1"/>
    <col min="9990" max="9990" width="13.7109375" style="27" customWidth="1"/>
    <col min="9991" max="9992" width="9.5703125" style="27" customWidth="1"/>
    <col min="9993" max="10240" width="9.140625" style="27"/>
    <col min="10241" max="10241" width="4.28515625" style="27" customWidth="1"/>
    <col min="10242" max="10242" width="4.42578125" style="27" customWidth="1"/>
    <col min="10243" max="10243" width="44.85546875" style="27" customWidth="1"/>
    <col min="10244" max="10244" width="13.7109375" style="27" customWidth="1"/>
    <col min="10245" max="10245" width="13.140625" style="27" customWidth="1"/>
    <col min="10246" max="10246" width="13.7109375" style="27" customWidth="1"/>
    <col min="10247" max="10248" width="9.5703125" style="27" customWidth="1"/>
    <col min="10249" max="10496" width="9.140625" style="27"/>
    <col min="10497" max="10497" width="4.28515625" style="27" customWidth="1"/>
    <col min="10498" max="10498" width="4.42578125" style="27" customWidth="1"/>
    <col min="10499" max="10499" width="44.85546875" style="27" customWidth="1"/>
    <col min="10500" max="10500" width="13.7109375" style="27" customWidth="1"/>
    <col min="10501" max="10501" width="13.140625" style="27" customWidth="1"/>
    <col min="10502" max="10502" width="13.7109375" style="27" customWidth="1"/>
    <col min="10503" max="10504" width="9.5703125" style="27" customWidth="1"/>
    <col min="10505" max="10752" width="9.140625" style="27"/>
    <col min="10753" max="10753" width="4.28515625" style="27" customWidth="1"/>
    <col min="10754" max="10754" width="4.42578125" style="27" customWidth="1"/>
    <col min="10755" max="10755" width="44.85546875" style="27" customWidth="1"/>
    <col min="10756" max="10756" width="13.7109375" style="27" customWidth="1"/>
    <col min="10757" max="10757" width="13.140625" style="27" customWidth="1"/>
    <col min="10758" max="10758" width="13.7109375" style="27" customWidth="1"/>
    <col min="10759" max="10760" width="9.5703125" style="27" customWidth="1"/>
    <col min="10761" max="11008" width="9.140625" style="27"/>
    <col min="11009" max="11009" width="4.28515625" style="27" customWidth="1"/>
    <col min="11010" max="11010" width="4.42578125" style="27" customWidth="1"/>
    <col min="11011" max="11011" width="44.85546875" style="27" customWidth="1"/>
    <col min="11012" max="11012" width="13.7109375" style="27" customWidth="1"/>
    <col min="11013" max="11013" width="13.140625" style="27" customWidth="1"/>
    <col min="11014" max="11014" width="13.7109375" style="27" customWidth="1"/>
    <col min="11015" max="11016" width="9.5703125" style="27" customWidth="1"/>
    <col min="11017" max="11264" width="9.140625" style="27"/>
    <col min="11265" max="11265" width="4.28515625" style="27" customWidth="1"/>
    <col min="11266" max="11266" width="4.42578125" style="27" customWidth="1"/>
    <col min="11267" max="11267" width="44.85546875" style="27" customWidth="1"/>
    <col min="11268" max="11268" width="13.7109375" style="27" customWidth="1"/>
    <col min="11269" max="11269" width="13.140625" style="27" customWidth="1"/>
    <col min="11270" max="11270" width="13.7109375" style="27" customWidth="1"/>
    <col min="11271" max="11272" width="9.5703125" style="27" customWidth="1"/>
    <col min="11273" max="11520" width="9.140625" style="27"/>
    <col min="11521" max="11521" width="4.28515625" style="27" customWidth="1"/>
    <col min="11522" max="11522" width="4.42578125" style="27" customWidth="1"/>
    <col min="11523" max="11523" width="44.85546875" style="27" customWidth="1"/>
    <col min="11524" max="11524" width="13.7109375" style="27" customWidth="1"/>
    <col min="11525" max="11525" width="13.140625" style="27" customWidth="1"/>
    <col min="11526" max="11526" width="13.7109375" style="27" customWidth="1"/>
    <col min="11527" max="11528" width="9.5703125" style="27" customWidth="1"/>
    <col min="11529" max="11776" width="9.140625" style="27"/>
    <col min="11777" max="11777" width="4.28515625" style="27" customWidth="1"/>
    <col min="11778" max="11778" width="4.42578125" style="27" customWidth="1"/>
    <col min="11779" max="11779" width="44.85546875" style="27" customWidth="1"/>
    <col min="11780" max="11780" width="13.7109375" style="27" customWidth="1"/>
    <col min="11781" max="11781" width="13.140625" style="27" customWidth="1"/>
    <col min="11782" max="11782" width="13.7109375" style="27" customWidth="1"/>
    <col min="11783" max="11784" width="9.5703125" style="27" customWidth="1"/>
    <col min="11785" max="12032" width="9.140625" style="27"/>
    <col min="12033" max="12033" width="4.28515625" style="27" customWidth="1"/>
    <col min="12034" max="12034" width="4.42578125" style="27" customWidth="1"/>
    <col min="12035" max="12035" width="44.85546875" style="27" customWidth="1"/>
    <col min="12036" max="12036" width="13.7109375" style="27" customWidth="1"/>
    <col min="12037" max="12037" width="13.140625" style="27" customWidth="1"/>
    <col min="12038" max="12038" width="13.7109375" style="27" customWidth="1"/>
    <col min="12039" max="12040" width="9.5703125" style="27" customWidth="1"/>
    <col min="12041" max="12288" width="9.140625" style="27"/>
    <col min="12289" max="12289" width="4.28515625" style="27" customWidth="1"/>
    <col min="12290" max="12290" width="4.42578125" style="27" customWidth="1"/>
    <col min="12291" max="12291" width="44.85546875" style="27" customWidth="1"/>
    <col min="12292" max="12292" width="13.7109375" style="27" customWidth="1"/>
    <col min="12293" max="12293" width="13.140625" style="27" customWidth="1"/>
    <col min="12294" max="12294" width="13.7109375" style="27" customWidth="1"/>
    <col min="12295" max="12296" width="9.5703125" style="27" customWidth="1"/>
    <col min="12297" max="12544" width="9.140625" style="27"/>
    <col min="12545" max="12545" width="4.28515625" style="27" customWidth="1"/>
    <col min="12546" max="12546" width="4.42578125" style="27" customWidth="1"/>
    <col min="12547" max="12547" width="44.85546875" style="27" customWidth="1"/>
    <col min="12548" max="12548" width="13.7109375" style="27" customWidth="1"/>
    <col min="12549" max="12549" width="13.140625" style="27" customWidth="1"/>
    <col min="12550" max="12550" width="13.7109375" style="27" customWidth="1"/>
    <col min="12551" max="12552" width="9.5703125" style="27" customWidth="1"/>
    <col min="12553" max="12800" width="9.140625" style="27"/>
    <col min="12801" max="12801" width="4.28515625" style="27" customWidth="1"/>
    <col min="12802" max="12802" width="4.42578125" style="27" customWidth="1"/>
    <col min="12803" max="12803" width="44.85546875" style="27" customWidth="1"/>
    <col min="12804" max="12804" width="13.7109375" style="27" customWidth="1"/>
    <col min="12805" max="12805" width="13.140625" style="27" customWidth="1"/>
    <col min="12806" max="12806" width="13.7109375" style="27" customWidth="1"/>
    <col min="12807" max="12808" width="9.5703125" style="27" customWidth="1"/>
    <col min="12809" max="13056" width="9.140625" style="27"/>
    <col min="13057" max="13057" width="4.28515625" style="27" customWidth="1"/>
    <col min="13058" max="13058" width="4.42578125" style="27" customWidth="1"/>
    <col min="13059" max="13059" width="44.85546875" style="27" customWidth="1"/>
    <col min="13060" max="13060" width="13.7109375" style="27" customWidth="1"/>
    <col min="13061" max="13061" width="13.140625" style="27" customWidth="1"/>
    <col min="13062" max="13062" width="13.7109375" style="27" customWidth="1"/>
    <col min="13063" max="13064" width="9.5703125" style="27" customWidth="1"/>
    <col min="13065" max="13312" width="9.140625" style="27"/>
    <col min="13313" max="13313" width="4.28515625" style="27" customWidth="1"/>
    <col min="13314" max="13314" width="4.42578125" style="27" customWidth="1"/>
    <col min="13315" max="13315" width="44.85546875" style="27" customWidth="1"/>
    <col min="13316" max="13316" width="13.7109375" style="27" customWidth="1"/>
    <col min="13317" max="13317" width="13.140625" style="27" customWidth="1"/>
    <col min="13318" max="13318" width="13.7109375" style="27" customWidth="1"/>
    <col min="13319" max="13320" width="9.5703125" style="27" customWidth="1"/>
    <col min="13321" max="13568" width="9.140625" style="27"/>
    <col min="13569" max="13569" width="4.28515625" style="27" customWidth="1"/>
    <col min="13570" max="13570" width="4.42578125" style="27" customWidth="1"/>
    <col min="13571" max="13571" width="44.85546875" style="27" customWidth="1"/>
    <col min="13572" max="13572" width="13.7109375" style="27" customWidth="1"/>
    <col min="13573" max="13573" width="13.140625" style="27" customWidth="1"/>
    <col min="13574" max="13574" width="13.7109375" style="27" customWidth="1"/>
    <col min="13575" max="13576" width="9.5703125" style="27" customWidth="1"/>
    <col min="13577" max="13824" width="9.140625" style="27"/>
    <col min="13825" max="13825" width="4.28515625" style="27" customWidth="1"/>
    <col min="13826" max="13826" width="4.42578125" style="27" customWidth="1"/>
    <col min="13827" max="13827" width="44.85546875" style="27" customWidth="1"/>
    <col min="13828" max="13828" width="13.7109375" style="27" customWidth="1"/>
    <col min="13829" max="13829" width="13.140625" style="27" customWidth="1"/>
    <col min="13830" max="13830" width="13.7109375" style="27" customWidth="1"/>
    <col min="13831" max="13832" width="9.5703125" style="27" customWidth="1"/>
    <col min="13833" max="14080" width="9.140625" style="27"/>
    <col min="14081" max="14081" width="4.28515625" style="27" customWidth="1"/>
    <col min="14082" max="14082" width="4.42578125" style="27" customWidth="1"/>
    <col min="14083" max="14083" width="44.85546875" style="27" customWidth="1"/>
    <col min="14084" max="14084" width="13.7109375" style="27" customWidth="1"/>
    <col min="14085" max="14085" width="13.140625" style="27" customWidth="1"/>
    <col min="14086" max="14086" width="13.7109375" style="27" customWidth="1"/>
    <col min="14087" max="14088" width="9.5703125" style="27" customWidth="1"/>
    <col min="14089" max="14336" width="9.140625" style="27"/>
    <col min="14337" max="14337" width="4.28515625" style="27" customWidth="1"/>
    <col min="14338" max="14338" width="4.42578125" style="27" customWidth="1"/>
    <col min="14339" max="14339" width="44.85546875" style="27" customWidth="1"/>
    <col min="14340" max="14340" width="13.7109375" style="27" customWidth="1"/>
    <col min="14341" max="14341" width="13.140625" style="27" customWidth="1"/>
    <col min="14342" max="14342" width="13.7109375" style="27" customWidth="1"/>
    <col min="14343" max="14344" width="9.5703125" style="27" customWidth="1"/>
    <col min="14345" max="14592" width="9.140625" style="27"/>
    <col min="14593" max="14593" width="4.28515625" style="27" customWidth="1"/>
    <col min="14594" max="14594" width="4.42578125" style="27" customWidth="1"/>
    <col min="14595" max="14595" width="44.85546875" style="27" customWidth="1"/>
    <col min="14596" max="14596" width="13.7109375" style="27" customWidth="1"/>
    <col min="14597" max="14597" width="13.140625" style="27" customWidth="1"/>
    <col min="14598" max="14598" width="13.7109375" style="27" customWidth="1"/>
    <col min="14599" max="14600" width="9.5703125" style="27" customWidth="1"/>
    <col min="14601" max="14848" width="9.140625" style="27"/>
    <col min="14849" max="14849" width="4.28515625" style="27" customWidth="1"/>
    <col min="14850" max="14850" width="4.42578125" style="27" customWidth="1"/>
    <col min="14851" max="14851" width="44.85546875" style="27" customWidth="1"/>
    <col min="14852" max="14852" width="13.7109375" style="27" customWidth="1"/>
    <col min="14853" max="14853" width="13.140625" style="27" customWidth="1"/>
    <col min="14854" max="14854" width="13.7109375" style="27" customWidth="1"/>
    <col min="14855" max="14856" width="9.5703125" style="27" customWidth="1"/>
    <col min="14857" max="15104" width="9.140625" style="27"/>
    <col min="15105" max="15105" width="4.28515625" style="27" customWidth="1"/>
    <col min="15106" max="15106" width="4.42578125" style="27" customWidth="1"/>
    <col min="15107" max="15107" width="44.85546875" style="27" customWidth="1"/>
    <col min="15108" max="15108" width="13.7109375" style="27" customWidth="1"/>
    <col min="15109" max="15109" width="13.140625" style="27" customWidth="1"/>
    <col min="15110" max="15110" width="13.7109375" style="27" customWidth="1"/>
    <col min="15111" max="15112" width="9.5703125" style="27" customWidth="1"/>
    <col min="15113" max="15360" width="9.140625" style="27"/>
    <col min="15361" max="15361" width="4.28515625" style="27" customWidth="1"/>
    <col min="15362" max="15362" width="4.42578125" style="27" customWidth="1"/>
    <col min="15363" max="15363" width="44.85546875" style="27" customWidth="1"/>
    <col min="15364" max="15364" width="13.7109375" style="27" customWidth="1"/>
    <col min="15365" max="15365" width="13.140625" style="27" customWidth="1"/>
    <col min="15366" max="15366" width="13.7109375" style="27" customWidth="1"/>
    <col min="15367" max="15368" width="9.5703125" style="27" customWidth="1"/>
    <col min="15369" max="15616" width="9.140625" style="27"/>
    <col min="15617" max="15617" width="4.28515625" style="27" customWidth="1"/>
    <col min="15618" max="15618" width="4.42578125" style="27" customWidth="1"/>
    <col min="15619" max="15619" width="44.85546875" style="27" customWidth="1"/>
    <col min="15620" max="15620" width="13.7109375" style="27" customWidth="1"/>
    <col min="15621" max="15621" width="13.140625" style="27" customWidth="1"/>
    <col min="15622" max="15622" width="13.7109375" style="27" customWidth="1"/>
    <col min="15623" max="15624" width="9.5703125" style="27" customWidth="1"/>
    <col min="15625" max="15872" width="9.140625" style="27"/>
    <col min="15873" max="15873" width="4.28515625" style="27" customWidth="1"/>
    <col min="15874" max="15874" width="4.42578125" style="27" customWidth="1"/>
    <col min="15875" max="15875" width="44.85546875" style="27" customWidth="1"/>
    <col min="15876" max="15876" width="13.7109375" style="27" customWidth="1"/>
    <col min="15877" max="15877" width="13.140625" style="27" customWidth="1"/>
    <col min="15878" max="15878" width="13.7109375" style="27" customWidth="1"/>
    <col min="15879" max="15880" width="9.5703125" style="27" customWidth="1"/>
    <col min="15881" max="16128" width="9.140625" style="27"/>
    <col min="16129" max="16129" width="4.28515625" style="27" customWidth="1"/>
    <col min="16130" max="16130" width="4.42578125" style="27" customWidth="1"/>
    <col min="16131" max="16131" width="44.85546875" style="27" customWidth="1"/>
    <col min="16132" max="16132" width="13.7109375" style="27" customWidth="1"/>
    <col min="16133" max="16133" width="13.140625" style="27" customWidth="1"/>
    <col min="16134" max="16134" width="13.7109375" style="27" customWidth="1"/>
    <col min="16135" max="16136" width="9.5703125" style="27" customWidth="1"/>
    <col min="16137" max="16384" width="9.140625" style="27"/>
  </cols>
  <sheetData>
    <row r="1" spans="1:8" ht="26.25" customHeight="1">
      <c r="A1" s="399" t="s">
        <v>188</v>
      </c>
      <c r="B1" s="399"/>
      <c r="C1" s="399"/>
      <c r="D1" s="399"/>
      <c r="E1" s="399"/>
      <c r="F1" s="399"/>
      <c r="G1" s="399"/>
      <c r="H1" s="399"/>
    </row>
    <row r="2" spans="1:8" ht="22.5" customHeight="1">
      <c r="A2" s="399" t="s">
        <v>191</v>
      </c>
      <c r="B2" s="399"/>
      <c r="C2" s="399"/>
      <c r="D2" s="399"/>
      <c r="E2" s="399"/>
      <c r="F2" s="399"/>
      <c r="G2" s="399"/>
      <c r="H2" s="399"/>
    </row>
    <row r="3" spans="1:8" ht="36" customHeight="1">
      <c r="A3" s="392" t="s">
        <v>178</v>
      </c>
      <c r="B3" s="406"/>
      <c r="C3" s="406"/>
      <c r="D3" s="147" t="s">
        <v>271</v>
      </c>
      <c r="E3" s="148" t="s">
        <v>269</v>
      </c>
      <c r="F3" s="147" t="s">
        <v>272</v>
      </c>
      <c r="G3" s="149" t="s">
        <v>5</v>
      </c>
      <c r="H3" s="149" t="s">
        <v>5</v>
      </c>
    </row>
    <row r="4" spans="1:8" s="28" customFormat="1" ht="10.9" customHeight="1">
      <c r="A4" s="150"/>
      <c r="B4" s="150"/>
      <c r="C4" s="151">
        <v>1</v>
      </c>
      <c r="D4" s="151">
        <v>2</v>
      </c>
      <c r="E4" s="151">
        <v>3</v>
      </c>
      <c r="F4" s="152">
        <v>4</v>
      </c>
      <c r="G4" s="153" t="s">
        <v>6</v>
      </c>
      <c r="H4" s="153" t="s">
        <v>7</v>
      </c>
    </row>
    <row r="5" spans="1:8" s="89" customFormat="1" ht="19.5" customHeight="1">
      <c r="A5" s="19">
        <v>8</v>
      </c>
      <c r="B5" s="19" t="s">
        <v>189</v>
      </c>
      <c r="C5" s="46"/>
      <c r="D5" s="21">
        <f>D6</f>
        <v>0</v>
      </c>
      <c r="E5" s="21">
        <f>E6</f>
        <v>0</v>
      </c>
      <c r="F5" s="21">
        <f>F6</f>
        <v>0</v>
      </c>
      <c r="G5" s="36">
        <v>0</v>
      </c>
      <c r="H5" s="36">
        <v>0</v>
      </c>
    </row>
    <row r="6" spans="1:8" s="28" customFormat="1" ht="19.5" customHeight="1">
      <c r="A6" s="19"/>
      <c r="B6" s="19">
        <v>84</v>
      </c>
      <c r="C6" s="46" t="s">
        <v>190</v>
      </c>
      <c r="D6" s="21">
        <f>D7</f>
        <v>0</v>
      </c>
      <c r="E6" s="21">
        <v>0</v>
      </c>
      <c r="F6" s="21">
        <v>0</v>
      </c>
      <c r="G6" s="36">
        <v>0</v>
      </c>
      <c r="H6" s="36">
        <v>0</v>
      </c>
    </row>
    <row r="7" spans="1:8" s="28" customFormat="1" ht="19.5" customHeight="1">
      <c r="A7" s="19"/>
      <c r="B7" s="19"/>
      <c r="C7" s="91"/>
      <c r="D7" s="17"/>
      <c r="E7" s="17"/>
      <c r="F7" s="18"/>
      <c r="G7" s="90"/>
      <c r="H7" s="90"/>
    </row>
    <row r="8" spans="1:8" ht="25.5">
      <c r="A8" s="19">
        <v>5</v>
      </c>
      <c r="B8" s="19"/>
      <c r="C8" s="46" t="s">
        <v>4</v>
      </c>
      <c r="D8" s="21">
        <f>D9</f>
        <v>0</v>
      </c>
      <c r="E8" s="21">
        <f>E9</f>
        <v>0</v>
      </c>
      <c r="F8" s="21">
        <f>F9</f>
        <v>0</v>
      </c>
      <c r="G8" s="36">
        <v>0</v>
      </c>
      <c r="H8" s="36">
        <v>0</v>
      </c>
    </row>
    <row r="9" spans="1:8" ht="25.5">
      <c r="A9" s="19"/>
      <c r="B9" s="19">
        <v>54</v>
      </c>
      <c r="C9" s="46" t="s">
        <v>147</v>
      </c>
      <c r="D9" s="21">
        <f>D10</f>
        <v>0</v>
      </c>
      <c r="E9" s="21">
        <v>0</v>
      </c>
      <c r="F9" s="21">
        <v>0</v>
      </c>
      <c r="G9" s="36">
        <v>0</v>
      </c>
      <c r="H9" s="36">
        <v>0</v>
      </c>
    </row>
    <row r="10" spans="1:8">
      <c r="A10" s="92"/>
      <c r="B10" s="93"/>
      <c r="C10" s="94"/>
      <c r="D10" s="95"/>
      <c r="E10" s="95"/>
      <c r="F10" s="95"/>
      <c r="G10" s="96"/>
      <c r="H10" s="96"/>
    </row>
    <row r="11" spans="1:8">
      <c r="A11" s="97"/>
      <c r="B11" s="98"/>
      <c r="C11" s="99"/>
      <c r="D11" s="100"/>
      <c r="E11" s="100"/>
      <c r="F11" s="100"/>
      <c r="G11" s="47"/>
      <c r="H11" s="47"/>
    </row>
    <row r="12" spans="1:8">
      <c r="A12" s="11"/>
      <c r="B12" s="42"/>
      <c r="C12" s="10"/>
      <c r="D12" s="13"/>
      <c r="E12" s="13"/>
      <c r="F12" s="13"/>
      <c r="G12" s="10"/>
      <c r="H12" s="10"/>
    </row>
    <row r="13" spans="1:8">
      <c r="A13" s="11"/>
      <c r="B13" s="42"/>
      <c r="C13" s="10"/>
      <c r="D13" s="13"/>
      <c r="E13" s="13"/>
      <c r="F13" s="13"/>
      <c r="G13" s="10"/>
      <c r="H13" s="10"/>
    </row>
    <row r="14" spans="1:8">
      <c r="A14" s="11"/>
      <c r="B14" s="42"/>
      <c r="C14" s="10"/>
      <c r="D14" s="13"/>
      <c r="E14" s="13"/>
      <c r="F14" s="13"/>
      <c r="G14" s="10"/>
      <c r="H14" s="10"/>
    </row>
    <row r="15" spans="1:8">
      <c r="A15" s="11"/>
      <c r="B15" s="42"/>
      <c r="C15" s="10"/>
      <c r="D15" s="13"/>
      <c r="E15" s="13"/>
      <c r="F15" s="13"/>
      <c r="G15" s="10"/>
      <c r="H15" s="10"/>
    </row>
    <row r="16" spans="1:8">
      <c r="A16" s="11"/>
      <c r="B16" s="42"/>
      <c r="C16" s="10"/>
      <c r="D16" s="13"/>
      <c r="E16" s="13"/>
      <c r="F16" s="13"/>
      <c r="G16" s="10"/>
      <c r="H16" s="10"/>
    </row>
    <row r="17" spans="1:8">
      <c r="A17" s="11"/>
      <c r="B17" s="42"/>
      <c r="C17" s="10"/>
      <c r="D17" s="13"/>
      <c r="E17" s="13"/>
      <c r="F17" s="13"/>
      <c r="G17" s="10"/>
      <c r="H17" s="10"/>
    </row>
  </sheetData>
  <mergeCells count="3">
    <mergeCell ref="A1:H1"/>
    <mergeCell ref="A2:H2"/>
    <mergeCell ref="A3:C3"/>
  </mergeCells>
  <pageMargins left="0.51181102362204722" right="0.51181102362204722" top="0.74803149606299213" bottom="0.74803149606299213" header="0.31496062992125984" footer="0.31496062992125984"/>
  <pageSetup paperSize="9" scale="7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4"/>
  <sheetViews>
    <sheetView topLeftCell="A153" zoomScale="80" zoomScaleNormal="80" workbookViewId="0">
      <selection activeCell="B151" sqref="B151:E151"/>
    </sheetView>
  </sheetViews>
  <sheetFormatPr defaultRowHeight="15"/>
  <cols>
    <col min="1" max="1" width="11.28515625" bestFit="1" customWidth="1"/>
    <col min="5" max="5" width="34.5703125" customWidth="1"/>
    <col min="6" max="6" width="17.7109375" customWidth="1"/>
    <col min="7" max="7" width="13.140625" bestFit="1" customWidth="1"/>
    <col min="8" max="8" width="9.7109375" customWidth="1"/>
    <col min="9" max="9" width="15.140625" customWidth="1"/>
  </cols>
  <sheetData>
    <row r="1" spans="1:8" ht="15.75">
      <c r="A1" s="27"/>
      <c r="B1" s="27"/>
      <c r="C1" s="291" t="s">
        <v>193</v>
      </c>
      <c r="D1" s="291"/>
      <c r="E1" s="291"/>
      <c r="F1" s="291"/>
      <c r="G1" s="27"/>
      <c r="H1" s="27"/>
    </row>
    <row r="2" spans="1:8">
      <c r="A2" s="27"/>
      <c r="B2" s="299" t="s">
        <v>194</v>
      </c>
      <c r="C2" s="300"/>
      <c r="D2" s="300"/>
      <c r="E2" s="300"/>
      <c r="F2" s="300"/>
      <c r="G2" s="300"/>
      <c r="H2" s="49"/>
    </row>
    <row r="3" spans="1:8" ht="39.75" customHeight="1">
      <c r="A3" s="154"/>
      <c r="B3" s="292" t="s">
        <v>143</v>
      </c>
      <c r="C3" s="292"/>
      <c r="D3" s="292"/>
      <c r="E3" s="292"/>
      <c r="F3" s="155" t="s">
        <v>273</v>
      </c>
      <c r="G3" s="156" t="s">
        <v>274</v>
      </c>
      <c r="H3" s="156" t="s">
        <v>5</v>
      </c>
    </row>
    <row r="4" spans="1:8" s="7" customFormat="1" ht="9.75" customHeight="1">
      <c r="A4" s="157"/>
      <c r="B4" s="293">
        <v>1</v>
      </c>
      <c r="C4" s="294"/>
      <c r="D4" s="294"/>
      <c r="E4" s="294"/>
      <c r="F4" s="158">
        <v>2</v>
      </c>
      <c r="G4" s="158">
        <v>3</v>
      </c>
      <c r="H4" s="159" t="s">
        <v>144</v>
      </c>
    </row>
    <row r="5" spans="1:8" s="87" customFormat="1">
      <c r="A5" s="295" t="s">
        <v>192</v>
      </c>
      <c r="B5" s="296"/>
      <c r="C5" s="296"/>
      <c r="D5" s="296"/>
      <c r="E5" s="297"/>
      <c r="F5" s="246">
        <f>F19+F24+F90</f>
        <v>7010610</v>
      </c>
      <c r="G5" s="246">
        <f>G19+G24+G90</f>
        <v>4018702.56</v>
      </c>
      <c r="H5" s="246">
        <f t="shared" ref="H5:H17" si="0">G5/F5*100</f>
        <v>57.32315105247617</v>
      </c>
    </row>
    <row r="6" spans="1:8" s="87" customFormat="1">
      <c r="A6" s="311" t="s">
        <v>254</v>
      </c>
      <c r="B6" s="312"/>
      <c r="C6" s="312"/>
      <c r="D6" s="312"/>
      <c r="E6" s="313"/>
      <c r="F6" s="246">
        <f>F7+F8+F9+F10+F11+F12+F15+F17+F16+F13+F14</f>
        <v>7010610</v>
      </c>
      <c r="G6" s="246">
        <f>G7+G8+G9+G10+G11+G12+G15+G17+G16+G13+G14</f>
        <v>4018702.5599999996</v>
      </c>
      <c r="H6" s="246">
        <f t="shared" si="0"/>
        <v>57.32315105247617</v>
      </c>
    </row>
    <row r="7" spans="1:8" ht="15" customHeight="1">
      <c r="A7" s="247" t="s">
        <v>241</v>
      </c>
      <c r="B7" s="307" t="s">
        <v>242</v>
      </c>
      <c r="C7" s="307"/>
      <c r="D7" s="307"/>
      <c r="E7" s="307"/>
      <c r="F7" s="248">
        <v>60000</v>
      </c>
      <c r="G7" s="249">
        <f>10987.5+1382.43</f>
        <v>12369.93</v>
      </c>
      <c r="H7" s="250">
        <f t="shared" si="0"/>
        <v>20.61655</v>
      </c>
    </row>
    <row r="8" spans="1:8">
      <c r="A8" s="247" t="s">
        <v>243</v>
      </c>
      <c r="B8" s="307" t="s">
        <v>99</v>
      </c>
      <c r="C8" s="307"/>
      <c r="D8" s="307"/>
      <c r="E8" s="307"/>
      <c r="F8" s="248">
        <v>1437000</v>
      </c>
      <c r="G8" s="251">
        <v>746216.5</v>
      </c>
      <c r="H8" s="250">
        <f t="shared" si="0"/>
        <v>51.928775226165627</v>
      </c>
    </row>
    <row r="9" spans="1:8" hidden="1">
      <c r="A9" s="247" t="s">
        <v>244</v>
      </c>
      <c r="B9" s="307" t="s">
        <v>245</v>
      </c>
      <c r="C9" s="307"/>
      <c r="D9" s="307"/>
      <c r="E9" s="307"/>
      <c r="F9" s="248">
        <v>0</v>
      </c>
      <c r="G9" s="251">
        <v>0</v>
      </c>
      <c r="H9" s="250">
        <v>0</v>
      </c>
    </row>
    <row r="10" spans="1:8" ht="15" customHeight="1">
      <c r="A10" s="247" t="s">
        <v>246</v>
      </c>
      <c r="B10" s="307" t="s">
        <v>94</v>
      </c>
      <c r="C10" s="307"/>
      <c r="D10" s="307"/>
      <c r="E10" s="307"/>
      <c r="F10" s="248">
        <v>535000</v>
      </c>
      <c r="G10" s="249">
        <v>346827.08</v>
      </c>
      <c r="H10" s="250">
        <f t="shared" si="0"/>
        <v>64.827491588785051</v>
      </c>
    </row>
    <row r="11" spans="1:8" ht="15" customHeight="1">
      <c r="A11" s="247" t="s">
        <v>247</v>
      </c>
      <c r="B11" s="307" t="s">
        <v>166</v>
      </c>
      <c r="C11" s="307"/>
      <c r="D11" s="307"/>
      <c r="E11" s="307"/>
      <c r="F11" s="248">
        <v>4000000</v>
      </c>
      <c r="G11" s="252">
        <v>2079079.25</v>
      </c>
      <c r="H11" s="250">
        <f t="shared" si="0"/>
        <v>51.976981250000001</v>
      </c>
    </row>
    <row r="12" spans="1:8" ht="15.6" hidden="1" customHeight="1">
      <c r="A12" s="247" t="s">
        <v>248</v>
      </c>
      <c r="B12" s="307" t="s">
        <v>249</v>
      </c>
      <c r="C12" s="307"/>
      <c r="D12" s="307"/>
      <c r="E12" s="307"/>
      <c r="F12" s="248">
        <v>0</v>
      </c>
      <c r="G12" s="251">
        <v>0</v>
      </c>
      <c r="H12" s="250">
        <v>0</v>
      </c>
    </row>
    <row r="13" spans="1:8" ht="15.6" customHeight="1">
      <c r="A13" s="247" t="s">
        <v>275</v>
      </c>
      <c r="B13" s="274" t="s">
        <v>277</v>
      </c>
      <c r="C13" s="275"/>
      <c r="D13" s="275"/>
      <c r="E13" s="276"/>
      <c r="F13" s="248">
        <v>810000</v>
      </c>
      <c r="G13" s="251">
        <v>719756.06</v>
      </c>
      <c r="H13" s="250">
        <f t="shared" si="0"/>
        <v>88.858772839506187</v>
      </c>
    </row>
    <row r="14" spans="1:8" ht="15.6" customHeight="1">
      <c r="A14" s="247" t="s">
        <v>276</v>
      </c>
      <c r="B14" s="274" t="s">
        <v>278</v>
      </c>
      <c r="C14" s="275"/>
      <c r="D14" s="275"/>
      <c r="E14" s="276"/>
      <c r="F14" s="248">
        <v>79760</v>
      </c>
      <c r="G14" s="251">
        <v>6940.85</v>
      </c>
      <c r="H14" s="250">
        <f t="shared" si="0"/>
        <v>8.7021690070210642</v>
      </c>
    </row>
    <row r="15" spans="1:8" ht="15" hidden="1" customHeight="1">
      <c r="A15" s="247" t="s">
        <v>250</v>
      </c>
      <c r="B15" s="307" t="s">
        <v>251</v>
      </c>
      <c r="C15" s="307"/>
      <c r="D15" s="307"/>
      <c r="E15" s="307"/>
      <c r="F15" s="248">
        <v>0</v>
      </c>
      <c r="G15" s="253">
        <v>0</v>
      </c>
      <c r="H15" s="250">
        <v>0</v>
      </c>
    </row>
    <row r="16" spans="1:8" ht="15" customHeight="1">
      <c r="A16" s="247" t="s">
        <v>260</v>
      </c>
      <c r="B16" s="274" t="s">
        <v>165</v>
      </c>
      <c r="C16" s="315"/>
      <c r="D16" s="315"/>
      <c r="E16" s="316"/>
      <c r="F16" s="254">
        <v>79850</v>
      </c>
      <c r="G16" s="255">
        <v>103345.03</v>
      </c>
      <c r="H16" s="250">
        <f t="shared" si="0"/>
        <v>129.42395742016279</v>
      </c>
    </row>
    <row r="17" spans="1:9" ht="27.75" customHeight="1">
      <c r="A17" s="256" t="s">
        <v>252</v>
      </c>
      <c r="B17" s="314" t="s">
        <v>253</v>
      </c>
      <c r="C17" s="314"/>
      <c r="D17" s="314"/>
      <c r="E17" s="314"/>
      <c r="F17" s="257">
        <v>9000</v>
      </c>
      <c r="G17" s="258">
        <v>4167.8599999999997</v>
      </c>
      <c r="H17" s="250">
        <f t="shared" si="0"/>
        <v>46.309555555555555</v>
      </c>
    </row>
    <row r="18" spans="1:9" s="87" customFormat="1" ht="19.5" customHeight="1">
      <c r="A18" s="145"/>
      <c r="B18" s="308"/>
      <c r="C18" s="309"/>
      <c r="D18" s="309"/>
      <c r="E18" s="310"/>
      <c r="F18" s="125"/>
      <c r="G18" s="125"/>
      <c r="H18" s="125"/>
    </row>
    <row r="19" spans="1:9" s="87" customFormat="1">
      <c r="A19" s="259" t="s">
        <v>112</v>
      </c>
      <c r="B19" s="298" t="s">
        <v>113</v>
      </c>
      <c r="C19" s="298"/>
      <c r="D19" s="298"/>
      <c r="E19" s="298"/>
      <c r="F19" s="260">
        <f>F20</f>
        <v>40000</v>
      </c>
      <c r="G19" s="260">
        <f>G21</f>
        <v>10987.5</v>
      </c>
      <c r="H19" s="261">
        <f t="shared" ref="H19:H89" si="1">G19/F19*100</f>
        <v>27.468749999999996</v>
      </c>
      <c r="I19" s="185"/>
    </row>
    <row r="20" spans="1:9" s="87" customFormat="1">
      <c r="A20" s="262" t="s">
        <v>240</v>
      </c>
      <c r="B20" s="301" t="s">
        <v>239</v>
      </c>
      <c r="C20" s="302"/>
      <c r="D20" s="302"/>
      <c r="E20" s="303"/>
      <c r="F20" s="263">
        <f>F21</f>
        <v>40000</v>
      </c>
      <c r="G20" s="263">
        <f>G21</f>
        <v>10987.5</v>
      </c>
      <c r="H20" s="246">
        <f t="shared" si="1"/>
        <v>27.468749999999996</v>
      </c>
      <c r="I20" s="185"/>
    </row>
    <row r="21" spans="1:9" s="87" customFormat="1">
      <c r="A21" s="197" t="s">
        <v>114</v>
      </c>
      <c r="B21" s="283" t="s">
        <v>115</v>
      </c>
      <c r="C21" s="283"/>
      <c r="D21" s="283"/>
      <c r="E21" s="283"/>
      <c r="F21" s="198">
        <f>F22</f>
        <v>40000</v>
      </c>
      <c r="G21" s="198">
        <f>G23</f>
        <v>10987.5</v>
      </c>
      <c r="H21" s="199">
        <f t="shared" si="1"/>
        <v>27.468749999999996</v>
      </c>
    </row>
    <row r="22" spans="1:9" s="87" customFormat="1">
      <c r="A22" s="33">
        <v>42</v>
      </c>
      <c r="B22" s="280" t="s">
        <v>69</v>
      </c>
      <c r="C22" s="281"/>
      <c r="D22" s="281"/>
      <c r="E22" s="282"/>
      <c r="F22" s="129">
        <f>F23</f>
        <v>40000</v>
      </c>
      <c r="G22" s="129">
        <f>G23</f>
        <v>10987.5</v>
      </c>
      <c r="H22" s="125">
        <f t="shared" si="1"/>
        <v>27.468749999999996</v>
      </c>
    </row>
    <row r="23" spans="1:9">
      <c r="A23" s="105">
        <v>4224</v>
      </c>
      <c r="B23" s="284" t="s">
        <v>102</v>
      </c>
      <c r="C23" s="284"/>
      <c r="D23" s="284"/>
      <c r="E23" s="284"/>
      <c r="F23" s="130">
        <v>40000</v>
      </c>
      <c r="G23" s="130">
        <v>10987.5</v>
      </c>
      <c r="H23" s="125">
        <f t="shared" si="1"/>
        <v>27.468749999999996</v>
      </c>
    </row>
    <row r="24" spans="1:9" s="87" customFormat="1">
      <c r="A24" s="30" t="s">
        <v>116</v>
      </c>
      <c r="B24" s="320" t="s">
        <v>117</v>
      </c>
      <c r="C24" s="320"/>
      <c r="D24" s="320"/>
      <c r="E24" s="320"/>
      <c r="F24" s="128">
        <f>F26+F30+F37+F42+F48+F58+F63+F73+F81+F86</f>
        <v>20000</v>
      </c>
      <c r="G24" s="128">
        <f>G26+G30+G37+G42+G48+G58+G63+G73+G81+G86</f>
        <v>1382.43</v>
      </c>
      <c r="H24" s="125">
        <f t="shared" si="1"/>
        <v>6.9121500000000005</v>
      </c>
      <c r="I24" s="185"/>
    </row>
    <row r="25" spans="1:9" s="87" customFormat="1">
      <c r="A25" s="30" t="s">
        <v>238</v>
      </c>
      <c r="B25" s="304" t="s">
        <v>87</v>
      </c>
      <c r="C25" s="305"/>
      <c r="D25" s="305"/>
      <c r="E25" s="306"/>
      <c r="F25" s="128">
        <f t="shared" ref="F25:G27" si="2">F26</f>
        <v>2000</v>
      </c>
      <c r="G25" s="128">
        <f t="shared" si="2"/>
        <v>0</v>
      </c>
      <c r="H25" s="125">
        <f t="shared" si="1"/>
        <v>0</v>
      </c>
    </row>
    <row r="26" spans="1:9" s="87" customFormat="1">
      <c r="A26" s="197" t="s">
        <v>118</v>
      </c>
      <c r="B26" s="283" t="s">
        <v>119</v>
      </c>
      <c r="C26" s="283"/>
      <c r="D26" s="283"/>
      <c r="E26" s="283"/>
      <c r="F26" s="200">
        <f t="shared" si="2"/>
        <v>2000</v>
      </c>
      <c r="G26" s="200">
        <f t="shared" si="2"/>
        <v>0</v>
      </c>
      <c r="H26" s="199">
        <f t="shared" si="1"/>
        <v>0</v>
      </c>
    </row>
    <row r="27" spans="1:9" s="87" customFormat="1">
      <c r="A27" s="31">
        <v>32</v>
      </c>
      <c r="B27" s="280" t="s">
        <v>19</v>
      </c>
      <c r="C27" s="281"/>
      <c r="D27" s="281"/>
      <c r="E27" s="282"/>
      <c r="F27" s="129">
        <f t="shared" si="2"/>
        <v>2000</v>
      </c>
      <c r="G27" s="129">
        <f t="shared" si="2"/>
        <v>0</v>
      </c>
      <c r="H27" s="125">
        <f t="shared" si="1"/>
        <v>0</v>
      </c>
    </row>
    <row r="28" spans="1:9">
      <c r="A28" s="105">
        <v>3236</v>
      </c>
      <c r="B28" s="284" t="s">
        <v>203</v>
      </c>
      <c r="C28" s="284"/>
      <c r="D28" s="284"/>
      <c r="E28" s="284"/>
      <c r="F28" s="131">
        <v>2000</v>
      </c>
      <c r="G28" s="131">
        <v>0</v>
      </c>
      <c r="H28" s="125">
        <f t="shared" si="1"/>
        <v>0</v>
      </c>
    </row>
    <row r="29" spans="1:9" s="87" customFormat="1">
      <c r="A29" s="31" t="s">
        <v>238</v>
      </c>
      <c r="B29" s="280" t="s">
        <v>87</v>
      </c>
      <c r="C29" s="281"/>
      <c r="D29" s="281"/>
      <c r="E29" s="282"/>
      <c r="F29" s="132">
        <f>F30</f>
        <v>3195</v>
      </c>
      <c r="G29" s="132">
        <f>G30</f>
        <v>0</v>
      </c>
      <c r="H29" s="125">
        <f t="shared" si="1"/>
        <v>0</v>
      </c>
    </row>
    <row r="30" spans="1:9" s="87" customFormat="1">
      <c r="A30" s="197" t="s">
        <v>120</v>
      </c>
      <c r="B30" s="283" t="s">
        <v>121</v>
      </c>
      <c r="C30" s="283"/>
      <c r="D30" s="283"/>
      <c r="E30" s="283"/>
      <c r="F30" s="200">
        <f>F31</f>
        <v>3195</v>
      </c>
      <c r="G30" s="200">
        <f>G32+G33+G34+G35</f>
        <v>0</v>
      </c>
      <c r="H30" s="199">
        <f t="shared" si="1"/>
        <v>0</v>
      </c>
    </row>
    <row r="31" spans="1:9" s="87" customFormat="1">
      <c r="A31" s="31">
        <v>32</v>
      </c>
      <c r="B31" s="280" t="s">
        <v>19</v>
      </c>
      <c r="C31" s="281"/>
      <c r="D31" s="281"/>
      <c r="E31" s="282"/>
      <c r="F31" s="129">
        <f>F32+F33+F34+F35</f>
        <v>3195</v>
      </c>
      <c r="G31" s="129">
        <f>G32+G33+G34+G35</f>
        <v>0</v>
      </c>
      <c r="H31" s="125">
        <f t="shared" si="1"/>
        <v>0</v>
      </c>
    </row>
    <row r="32" spans="1:9">
      <c r="A32" s="105">
        <v>3221</v>
      </c>
      <c r="B32" s="284" t="s">
        <v>27</v>
      </c>
      <c r="C32" s="284"/>
      <c r="D32" s="284"/>
      <c r="E32" s="284"/>
      <c r="F32" s="133">
        <v>150</v>
      </c>
      <c r="G32" s="131">
        <v>0</v>
      </c>
      <c r="H32" s="125">
        <f t="shared" si="1"/>
        <v>0</v>
      </c>
    </row>
    <row r="33" spans="1:8">
      <c r="A33" s="105">
        <v>3233</v>
      </c>
      <c r="B33" s="284" t="s">
        <v>39</v>
      </c>
      <c r="C33" s="284"/>
      <c r="D33" s="284"/>
      <c r="E33" s="284"/>
      <c r="F33" s="133">
        <v>945</v>
      </c>
      <c r="G33" s="131">
        <v>0</v>
      </c>
      <c r="H33" s="125">
        <f t="shared" si="1"/>
        <v>0</v>
      </c>
    </row>
    <row r="34" spans="1:8">
      <c r="A34" s="105">
        <v>3237</v>
      </c>
      <c r="B34" s="284" t="s">
        <v>46</v>
      </c>
      <c r="C34" s="284"/>
      <c r="D34" s="284"/>
      <c r="E34" s="284"/>
      <c r="F34" s="133">
        <v>800</v>
      </c>
      <c r="G34" s="131">
        <v>0</v>
      </c>
      <c r="H34" s="125">
        <f t="shared" si="1"/>
        <v>0</v>
      </c>
    </row>
    <row r="35" spans="1:8" ht="14.25" customHeight="1">
      <c r="A35" s="105">
        <v>3239</v>
      </c>
      <c r="B35" s="284" t="s">
        <v>49</v>
      </c>
      <c r="C35" s="284"/>
      <c r="D35" s="284"/>
      <c r="E35" s="284"/>
      <c r="F35" s="133">
        <v>1300</v>
      </c>
      <c r="G35" s="131">
        <v>0</v>
      </c>
      <c r="H35" s="125">
        <f t="shared" si="1"/>
        <v>0</v>
      </c>
    </row>
    <row r="36" spans="1:8" s="87" customFormat="1">
      <c r="A36" s="31" t="s">
        <v>238</v>
      </c>
      <c r="B36" s="280" t="s">
        <v>87</v>
      </c>
      <c r="C36" s="281"/>
      <c r="D36" s="281"/>
      <c r="E36" s="282"/>
      <c r="F36" s="134">
        <f>F37</f>
        <v>750</v>
      </c>
      <c r="G36" s="132">
        <f>G37</f>
        <v>0</v>
      </c>
      <c r="H36" s="125">
        <f t="shared" si="1"/>
        <v>0</v>
      </c>
    </row>
    <row r="37" spans="1:8" s="87" customFormat="1">
      <c r="A37" s="197" t="s">
        <v>122</v>
      </c>
      <c r="B37" s="283" t="s">
        <v>123</v>
      </c>
      <c r="C37" s="283"/>
      <c r="D37" s="283"/>
      <c r="E37" s="283"/>
      <c r="F37" s="200">
        <f>F38</f>
        <v>750</v>
      </c>
      <c r="G37" s="200">
        <f>G38</f>
        <v>0</v>
      </c>
      <c r="H37" s="199">
        <f t="shared" si="1"/>
        <v>0</v>
      </c>
    </row>
    <row r="38" spans="1:8" s="87" customFormat="1">
      <c r="A38" s="31">
        <v>32</v>
      </c>
      <c r="B38" s="280" t="s">
        <v>19</v>
      </c>
      <c r="C38" s="281"/>
      <c r="D38" s="281"/>
      <c r="E38" s="282"/>
      <c r="F38" s="129">
        <f>F39+F40</f>
        <v>750</v>
      </c>
      <c r="G38" s="129">
        <f>G39+G40</f>
        <v>0</v>
      </c>
      <c r="H38" s="125">
        <f t="shared" si="1"/>
        <v>0</v>
      </c>
    </row>
    <row r="39" spans="1:8">
      <c r="A39" s="105">
        <v>3233</v>
      </c>
      <c r="B39" s="284" t="s">
        <v>39</v>
      </c>
      <c r="C39" s="284"/>
      <c r="D39" s="284"/>
      <c r="E39" s="284"/>
      <c r="F39" s="133">
        <v>250</v>
      </c>
      <c r="G39" s="131">
        <v>0</v>
      </c>
      <c r="H39" s="125">
        <f t="shared" si="1"/>
        <v>0</v>
      </c>
    </row>
    <row r="40" spans="1:8">
      <c r="A40" s="105">
        <v>3239</v>
      </c>
      <c r="B40" s="284" t="s">
        <v>49</v>
      </c>
      <c r="C40" s="284"/>
      <c r="D40" s="284"/>
      <c r="E40" s="284"/>
      <c r="F40" s="135">
        <v>500</v>
      </c>
      <c r="G40" s="135">
        <v>0</v>
      </c>
      <c r="H40" s="125">
        <f t="shared" si="1"/>
        <v>0</v>
      </c>
    </row>
    <row r="41" spans="1:8" s="121" customFormat="1">
      <c r="A41" s="120" t="s">
        <v>238</v>
      </c>
      <c r="B41" s="280" t="s">
        <v>87</v>
      </c>
      <c r="C41" s="281"/>
      <c r="D41" s="281"/>
      <c r="E41" s="282"/>
      <c r="F41" s="128">
        <f>F42</f>
        <v>1290</v>
      </c>
      <c r="G41" s="128">
        <f>G42</f>
        <v>717.49</v>
      </c>
      <c r="H41" s="125">
        <f t="shared" si="1"/>
        <v>55.619379844961237</v>
      </c>
    </row>
    <row r="42" spans="1:8" s="87" customFormat="1" ht="18.600000000000001" customHeight="1">
      <c r="A42" s="197" t="s">
        <v>124</v>
      </c>
      <c r="B42" s="283" t="s">
        <v>125</v>
      </c>
      <c r="C42" s="283"/>
      <c r="D42" s="283"/>
      <c r="E42" s="283"/>
      <c r="F42" s="200">
        <f>F43</f>
        <v>1290</v>
      </c>
      <c r="G42" s="200">
        <f>G43</f>
        <v>717.49</v>
      </c>
      <c r="H42" s="199">
        <f t="shared" si="1"/>
        <v>55.619379844961237</v>
      </c>
    </row>
    <row r="43" spans="1:8" s="87" customFormat="1">
      <c r="A43" s="31">
        <v>32</v>
      </c>
      <c r="B43" s="280" t="s">
        <v>19</v>
      </c>
      <c r="C43" s="281"/>
      <c r="D43" s="281"/>
      <c r="E43" s="282"/>
      <c r="F43" s="129">
        <f>F44+F46+F45</f>
        <v>1290</v>
      </c>
      <c r="G43" s="129">
        <f>G44+G46</f>
        <v>717.49</v>
      </c>
      <c r="H43" s="125">
        <f t="shared" si="1"/>
        <v>55.619379844961237</v>
      </c>
    </row>
    <row r="44" spans="1:8">
      <c r="A44" s="105">
        <v>3233</v>
      </c>
      <c r="B44" s="284" t="s">
        <v>39</v>
      </c>
      <c r="C44" s="284"/>
      <c r="D44" s="284"/>
      <c r="E44" s="284"/>
      <c r="F44" s="133">
        <v>490</v>
      </c>
      <c r="G44" s="131">
        <v>489.24</v>
      </c>
      <c r="H44" s="125">
        <f t="shared" si="1"/>
        <v>99.844897959183669</v>
      </c>
    </row>
    <row r="45" spans="1:8">
      <c r="A45" s="105">
        <v>3237</v>
      </c>
      <c r="B45" s="277" t="s">
        <v>46</v>
      </c>
      <c r="C45" s="289"/>
      <c r="D45" s="289"/>
      <c r="E45" s="290"/>
      <c r="F45" s="133">
        <v>450</v>
      </c>
      <c r="G45" s="131">
        <v>0</v>
      </c>
      <c r="H45" s="125">
        <f t="shared" si="1"/>
        <v>0</v>
      </c>
    </row>
    <row r="46" spans="1:8">
      <c r="A46" s="105">
        <v>3239</v>
      </c>
      <c r="B46" s="284" t="s">
        <v>49</v>
      </c>
      <c r="C46" s="284"/>
      <c r="D46" s="284"/>
      <c r="E46" s="284"/>
      <c r="F46" s="135">
        <v>350</v>
      </c>
      <c r="G46" s="135">
        <v>228.25</v>
      </c>
      <c r="H46" s="125">
        <f t="shared" si="1"/>
        <v>65.214285714285708</v>
      </c>
    </row>
    <row r="47" spans="1:8" s="121" customFormat="1">
      <c r="A47" s="116" t="s">
        <v>238</v>
      </c>
      <c r="B47" s="280" t="s">
        <v>87</v>
      </c>
      <c r="C47" s="281"/>
      <c r="D47" s="281"/>
      <c r="E47" s="282"/>
      <c r="F47" s="134">
        <f>F48</f>
        <v>2330</v>
      </c>
      <c r="G47" s="132">
        <f>G48</f>
        <v>0</v>
      </c>
      <c r="H47" s="125">
        <f t="shared" si="1"/>
        <v>0</v>
      </c>
    </row>
    <row r="48" spans="1:8" ht="27" customHeight="1">
      <c r="A48" s="197" t="s">
        <v>126</v>
      </c>
      <c r="B48" s="283" t="s">
        <v>127</v>
      </c>
      <c r="C48" s="283"/>
      <c r="D48" s="283"/>
      <c r="E48" s="283"/>
      <c r="F48" s="200">
        <f>F49</f>
        <v>2330</v>
      </c>
      <c r="G48" s="200">
        <f>G49+G55</f>
        <v>0</v>
      </c>
      <c r="H48" s="199">
        <f t="shared" si="1"/>
        <v>0</v>
      </c>
    </row>
    <row r="49" spans="1:9">
      <c r="A49" s="31">
        <v>32</v>
      </c>
      <c r="B49" s="280" t="s">
        <v>19</v>
      </c>
      <c r="C49" s="281"/>
      <c r="D49" s="281"/>
      <c r="E49" s="282"/>
      <c r="F49" s="129">
        <f>F53+F50+F51+F52+F54</f>
        <v>2330</v>
      </c>
      <c r="G49" s="129">
        <f>G53+G50+G51+G52+G54</f>
        <v>0</v>
      </c>
      <c r="H49" s="125">
        <f t="shared" si="1"/>
        <v>0</v>
      </c>
    </row>
    <row r="50" spans="1:9">
      <c r="A50" s="105">
        <v>3221</v>
      </c>
      <c r="B50" s="290" t="s">
        <v>27</v>
      </c>
      <c r="C50" s="284"/>
      <c r="D50" s="284"/>
      <c r="E50" s="284"/>
      <c r="F50" s="130">
        <v>150</v>
      </c>
      <c r="G50" s="130">
        <v>0</v>
      </c>
      <c r="H50" s="125">
        <f t="shared" si="1"/>
        <v>0</v>
      </c>
    </row>
    <row r="51" spans="1:9">
      <c r="A51" s="105">
        <v>3233</v>
      </c>
      <c r="B51" s="290" t="s">
        <v>39</v>
      </c>
      <c r="C51" s="284"/>
      <c r="D51" s="284"/>
      <c r="E51" s="284"/>
      <c r="F51" s="130">
        <v>200</v>
      </c>
      <c r="G51" s="130">
        <v>0</v>
      </c>
      <c r="H51" s="125">
        <f t="shared" si="1"/>
        <v>0</v>
      </c>
    </row>
    <row r="52" spans="1:9">
      <c r="A52" s="105">
        <v>3237</v>
      </c>
      <c r="B52" s="290" t="s">
        <v>46</v>
      </c>
      <c r="C52" s="284"/>
      <c r="D52" s="284"/>
      <c r="E52" s="284"/>
      <c r="F52" s="130">
        <v>200</v>
      </c>
      <c r="G52" s="130">
        <v>0</v>
      </c>
      <c r="H52" s="125">
        <f t="shared" si="1"/>
        <v>0</v>
      </c>
    </row>
    <row r="53" spans="1:9">
      <c r="A53" s="105">
        <v>3238</v>
      </c>
      <c r="B53" s="290" t="s">
        <v>47</v>
      </c>
      <c r="C53" s="284"/>
      <c r="D53" s="284"/>
      <c r="E53" s="284"/>
      <c r="F53" s="135">
        <v>1300</v>
      </c>
      <c r="G53" s="135">
        <v>0</v>
      </c>
      <c r="H53" s="125">
        <f t="shared" si="1"/>
        <v>0</v>
      </c>
    </row>
    <row r="54" spans="1:9">
      <c r="A54" s="105">
        <v>3239</v>
      </c>
      <c r="B54" s="289" t="s">
        <v>49</v>
      </c>
      <c r="C54" s="289"/>
      <c r="D54" s="289"/>
      <c r="E54" s="290"/>
      <c r="F54" s="135">
        <v>480</v>
      </c>
      <c r="G54" s="135">
        <v>0</v>
      </c>
      <c r="H54" s="125">
        <f t="shared" si="1"/>
        <v>0</v>
      </c>
    </row>
    <row r="55" spans="1:9" hidden="1">
      <c r="A55" s="117">
        <v>42</v>
      </c>
      <c r="B55" s="281" t="s">
        <v>69</v>
      </c>
      <c r="C55" s="281"/>
      <c r="D55" s="281"/>
      <c r="E55" s="282"/>
      <c r="F55" s="128">
        <f>F56</f>
        <v>0</v>
      </c>
      <c r="G55" s="128">
        <f>G56</f>
        <v>0</v>
      </c>
      <c r="H55" s="125" t="e">
        <f t="shared" si="1"/>
        <v>#DIV/0!</v>
      </c>
    </row>
    <row r="56" spans="1:9" hidden="1">
      <c r="A56" s="32">
        <v>4221</v>
      </c>
      <c r="B56" s="285" t="s">
        <v>71</v>
      </c>
      <c r="C56" s="278"/>
      <c r="D56" s="278"/>
      <c r="E56" s="279"/>
      <c r="F56" s="135">
        <v>0</v>
      </c>
      <c r="G56" s="135">
        <v>0</v>
      </c>
      <c r="H56" s="125" t="e">
        <f t="shared" si="1"/>
        <v>#DIV/0!</v>
      </c>
      <c r="I56" s="45"/>
    </row>
    <row r="57" spans="1:9" s="121" customFormat="1">
      <c r="A57" s="116" t="s">
        <v>238</v>
      </c>
      <c r="B57" s="280" t="s">
        <v>87</v>
      </c>
      <c r="C57" s="281"/>
      <c r="D57" s="281"/>
      <c r="E57" s="282"/>
      <c r="F57" s="128">
        <f>F58</f>
        <v>3032</v>
      </c>
      <c r="G57" s="128">
        <f>G58</f>
        <v>0</v>
      </c>
      <c r="H57" s="125">
        <f t="shared" si="1"/>
        <v>0</v>
      </c>
      <c r="I57" s="194"/>
    </row>
    <row r="58" spans="1:9">
      <c r="A58" s="197" t="s">
        <v>128</v>
      </c>
      <c r="B58" s="283" t="s">
        <v>129</v>
      </c>
      <c r="C58" s="283"/>
      <c r="D58" s="283"/>
      <c r="E58" s="283"/>
      <c r="F58" s="200">
        <f>F59</f>
        <v>3032</v>
      </c>
      <c r="G58" s="200">
        <f>G59</f>
        <v>0</v>
      </c>
      <c r="H58" s="199">
        <f t="shared" si="1"/>
        <v>0</v>
      </c>
      <c r="I58" s="45"/>
    </row>
    <row r="59" spans="1:9">
      <c r="A59" s="31">
        <v>32</v>
      </c>
      <c r="B59" s="280" t="s">
        <v>19</v>
      </c>
      <c r="C59" s="281"/>
      <c r="D59" s="281"/>
      <c r="E59" s="282"/>
      <c r="F59" s="129">
        <f>F60+F61</f>
        <v>3032</v>
      </c>
      <c r="G59" s="129">
        <f t="shared" ref="G59" si="3">G60+G61</f>
        <v>0</v>
      </c>
      <c r="H59" s="125">
        <f t="shared" si="1"/>
        <v>0</v>
      </c>
    </row>
    <row r="60" spans="1:9">
      <c r="A60" s="32">
        <v>3232</v>
      </c>
      <c r="B60" s="285" t="s">
        <v>37</v>
      </c>
      <c r="C60" s="278"/>
      <c r="D60" s="278"/>
      <c r="E60" s="279"/>
      <c r="F60" s="135">
        <v>2400</v>
      </c>
      <c r="G60" s="135">
        <v>0</v>
      </c>
      <c r="H60" s="125">
        <f t="shared" si="1"/>
        <v>0</v>
      </c>
    </row>
    <row r="61" spans="1:9">
      <c r="A61" s="32">
        <v>3251</v>
      </c>
      <c r="B61" s="285" t="s">
        <v>256</v>
      </c>
      <c r="C61" s="278"/>
      <c r="D61" s="278"/>
      <c r="E61" s="279"/>
      <c r="F61" s="135">
        <v>632</v>
      </c>
      <c r="G61" s="135">
        <v>0</v>
      </c>
      <c r="H61" s="125">
        <f t="shared" si="1"/>
        <v>0</v>
      </c>
    </row>
    <row r="62" spans="1:9" s="121" customFormat="1">
      <c r="A62" s="122" t="s">
        <v>238</v>
      </c>
      <c r="B62" s="317" t="s">
        <v>87</v>
      </c>
      <c r="C62" s="318"/>
      <c r="D62" s="318"/>
      <c r="E62" s="319"/>
      <c r="F62" s="128">
        <f>F63</f>
        <v>4408</v>
      </c>
      <c r="G62" s="128">
        <f>G63</f>
        <v>0</v>
      </c>
      <c r="H62" s="125">
        <f t="shared" si="1"/>
        <v>0</v>
      </c>
    </row>
    <row r="63" spans="1:9">
      <c r="A63" s="197" t="s">
        <v>130</v>
      </c>
      <c r="B63" s="283" t="s">
        <v>131</v>
      </c>
      <c r="C63" s="283"/>
      <c r="D63" s="283"/>
      <c r="E63" s="283"/>
      <c r="F63" s="200">
        <f>F64+F69</f>
        <v>4408</v>
      </c>
      <c r="G63" s="200">
        <f>G64+G69</f>
        <v>0</v>
      </c>
      <c r="H63" s="199">
        <f t="shared" si="1"/>
        <v>0</v>
      </c>
    </row>
    <row r="64" spans="1:9">
      <c r="A64" s="31">
        <v>32</v>
      </c>
      <c r="B64" s="280" t="s">
        <v>19</v>
      </c>
      <c r="C64" s="281"/>
      <c r="D64" s="281"/>
      <c r="E64" s="282"/>
      <c r="F64" s="129">
        <f>F65+F66+F67+F68</f>
        <v>4408</v>
      </c>
      <c r="G64" s="129">
        <f t="shared" ref="G64" si="4">G65+G66+G67+G68</f>
        <v>0</v>
      </c>
      <c r="H64" s="125">
        <f t="shared" si="1"/>
        <v>0</v>
      </c>
    </row>
    <row r="65" spans="1:8">
      <c r="A65" s="105">
        <v>3233</v>
      </c>
      <c r="B65" s="338" t="s">
        <v>39</v>
      </c>
      <c r="C65" s="339"/>
      <c r="D65" s="339"/>
      <c r="E65" s="340"/>
      <c r="F65" s="133">
        <v>200</v>
      </c>
      <c r="G65" s="131">
        <v>0</v>
      </c>
      <c r="H65" s="125">
        <f t="shared" si="1"/>
        <v>0</v>
      </c>
    </row>
    <row r="66" spans="1:8">
      <c r="A66" s="105">
        <v>3237</v>
      </c>
      <c r="B66" s="277" t="s">
        <v>46</v>
      </c>
      <c r="C66" s="289"/>
      <c r="D66" s="289"/>
      <c r="E66" s="290"/>
      <c r="F66" s="133">
        <v>350</v>
      </c>
      <c r="G66" s="131">
        <v>0</v>
      </c>
      <c r="H66" s="125">
        <f t="shared" si="1"/>
        <v>0</v>
      </c>
    </row>
    <row r="67" spans="1:8" ht="15.75" customHeight="1">
      <c r="A67" s="105">
        <v>3239</v>
      </c>
      <c r="B67" s="277" t="s">
        <v>49</v>
      </c>
      <c r="C67" s="289"/>
      <c r="D67" s="289"/>
      <c r="E67" s="290"/>
      <c r="F67" s="133">
        <v>550</v>
      </c>
      <c r="G67" s="131">
        <v>0</v>
      </c>
      <c r="H67" s="125">
        <f t="shared" si="1"/>
        <v>0</v>
      </c>
    </row>
    <row r="68" spans="1:8" ht="15.75" customHeight="1">
      <c r="A68" s="105">
        <v>3251</v>
      </c>
      <c r="B68" s="285" t="s">
        <v>256</v>
      </c>
      <c r="C68" s="278"/>
      <c r="D68" s="278"/>
      <c r="E68" s="279"/>
      <c r="F68" s="133">
        <v>3308</v>
      </c>
      <c r="G68" s="131">
        <v>0</v>
      </c>
      <c r="H68" s="125">
        <f t="shared" si="1"/>
        <v>0</v>
      </c>
    </row>
    <row r="69" spans="1:8" ht="15" hidden="1" customHeight="1">
      <c r="A69" s="31">
        <v>42</v>
      </c>
      <c r="B69" s="280" t="s">
        <v>69</v>
      </c>
      <c r="C69" s="281"/>
      <c r="D69" s="281"/>
      <c r="E69" s="282"/>
      <c r="F69" s="134">
        <f>F71+F70</f>
        <v>0</v>
      </c>
      <c r="G69" s="132">
        <f>G71+G70</f>
        <v>0</v>
      </c>
      <c r="H69" s="125" t="e">
        <f t="shared" si="1"/>
        <v>#DIV/0!</v>
      </c>
    </row>
    <row r="70" spans="1:8" ht="15" hidden="1" customHeight="1">
      <c r="A70" s="32">
        <v>4221</v>
      </c>
      <c r="B70" s="285" t="s">
        <v>71</v>
      </c>
      <c r="C70" s="278"/>
      <c r="D70" s="278"/>
      <c r="E70" s="279"/>
      <c r="F70" s="133">
        <v>0</v>
      </c>
      <c r="G70" s="131">
        <v>0</v>
      </c>
      <c r="H70" s="125" t="e">
        <f t="shared" si="1"/>
        <v>#DIV/0!</v>
      </c>
    </row>
    <row r="71" spans="1:8" hidden="1">
      <c r="A71" s="113">
        <v>4224</v>
      </c>
      <c r="B71" s="286" t="s">
        <v>102</v>
      </c>
      <c r="C71" s="287"/>
      <c r="D71" s="287"/>
      <c r="E71" s="288"/>
      <c r="F71" s="133">
        <v>0</v>
      </c>
      <c r="G71" s="131">
        <v>0</v>
      </c>
      <c r="H71" s="125" t="e">
        <f t="shared" si="1"/>
        <v>#DIV/0!</v>
      </c>
    </row>
    <row r="72" spans="1:8" s="121" customFormat="1">
      <c r="A72" s="123" t="s">
        <v>238</v>
      </c>
      <c r="B72" s="321" t="s">
        <v>87</v>
      </c>
      <c r="C72" s="321"/>
      <c r="D72" s="321"/>
      <c r="E72" s="322"/>
      <c r="F72" s="134">
        <f>F73</f>
        <v>1330</v>
      </c>
      <c r="G72" s="132">
        <f>G73</f>
        <v>664.94</v>
      </c>
      <c r="H72" s="125">
        <f t="shared" si="1"/>
        <v>49.995488721804513</v>
      </c>
    </row>
    <row r="73" spans="1:8">
      <c r="A73" s="197" t="s">
        <v>132</v>
      </c>
      <c r="B73" s="283" t="s">
        <v>133</v>
      </c>
      <c r="C73" s="283"/>
      <c r="D73" s="283"/>
      <c r="E73" s="283"/>
      <c r="F73" s="200">
        <f>F74+F78</f>
        <v>1330</v>
      </c>
      <c r="G73" s="200">
        <f t="shared" ref="G73" si="5">G74+G78</f>
        <v>664.94</v>
      </c>
      <c r="H73" s="199">
        <f t="shared" si="1"/>
        <v>49.995488721804513</v>
      </c>
    </row>
    <row r="74" spans="1:8">
      <c r="A74" s="31">
        <v>32</v>
      </c>
      <c r="B74" s="280" t="s">
        <v>19</v>
      </c>
      <c r="C74" s="281"/>
      <c r="D74" s="281"/>
      <c r="E74" s="282"/>
      <c r="F74" s="129">
        <f>F75+F76+F77</f>
        <v>1330</v>
      </c>
      <c r="G74" s="129">
        <f>G75+G76+G77</f>
        <v>664.94</v>
      </c>
      <c r="H74" s="125">
        <f t="shared" si="1"/>
        <v>49.995488721804513</v>
      </c>
    </row>
    <row r="75" spans="1:8">
      <c r="A75" s="105">
        <v>3231</v>
      </c>
      <c r="B75" s="284" t="s">
        <v>35</v>
      </c>
      <c r="C75" s="284"/>
      <c r="D75" s="284"/>
      <c r="E75" s="284"/>
      <c r="F75" s="133">
        <v>950</v>
      </c>
      <c r="G75" s="131">
        <v>293.55</v>
      </c>
      <c r="H75" s="125">
        <f t="shared" si="1"/>
        <v>30.9</v>
      </c>
    </row>
    <row r="76" spans="1:8">
      <c r="A76" s="105">
        <v>3233</v>
      </c>
      <c r="B76" s="284" t="s">
        <v>39</v>
      </c>
      <c r="C76" s="284"/>
      <c r="D76" s="284"/>
      <c r="E76" s="284"/>
      <c r="F76" s="133">
        <v>180</v>
      </c>
      <c r="G76" s="131">
        <v>172.06</v>
      </c>
      <c r="H76" s="125">
        <f t="shared" si="1"/>
        <v>95.588888888888889</v>
      </c>
    </row>
    <row r="77" spans="1:8">
      <c r="A77" s="105">
        <v>3239</v>
      </c>
      <c r="B77" s="284" t="s">
        <v>49</v>
      </c>
      <c r="C77" s="284"/>
      <c r="D77" s="284"/>
      <c r="E77" s="284"/>
      <c r="F77" s="135">
        <v>200</v>
      </c>
      <c r="G77" s="130">
        <v>199.33</v>
      </c>
      <c r="H77" s="125">
        <f t="shared" si="1"/>
        <v>99.665000000000006</v>
      </c>
    </row>
    <row r="78" spans="1:8" hidden="1">
      <c r="A78" s="31">
        <v>42</v>
      </c>
      <c r="B78" s="280" t="s">
        <v>69</v>
      </c>
      <c r="C78" s="281"/>
      <c r="D78" s="281"/>
      <c r="E78" s="282"/>
      <c r="F78" s="128">
        <f>F79</f>
        <v>0</v>
      </c>
      <c r="G78" s="129">
        <f>G79</f>
        <v>0</v>
      </c>
      <c r="H78" s="125" t="e">
        <f t="shared" si="1"/>
        <v>#DIV/0!</v>
      </c>
    </row>
    <row r="79" spans="1:8" hidden="1">
      <c r="A79" s="32">
        <v>4221</v>
      </c>
      <c r="B79" s="285" t="s">
        <v>71</v>
      </c>
      <c r="C79" s="278"/>
      <c r="D79" s="278"/>
      <c r="E79" s="279"/>
      <c r="F79" s="135">
        <v>0</v>
      </c>
      <c r="G79" s="130">
        <v>0</v>
      </c>
      <c r="H79" s="125" t="e">
        <f t="shared" si="1"/>
        <v>#DIV/0!</v>
      </c>
    </row>
    <row r="80" spans="1:8" s="121" customFormat="1">
      <c r="A80" s="116" t="s">
        <v>238</v>
      </c>
      <c r="B80" s="280" t="s">
        <v>87</v>
      </c>
      <c r="C80" s="281"/>
      <c r="D80" s="281"/>
      <c r="E80" s="282"/>
      <c r="F80" s="134">
        <f>F81</f>
        <v>665</v>
      </c>
      <c r="G80" s="132">
        <f>G81</f>
        <v>0</v>
      </c>
      <c r="H80" s="125">
        <f t="shared" si="1"/>
        <v>0</v>
      </c>
    </row>
    <row r="81" spans="1:9">
      <c r="A81" s="197" t="s">
        <v>134</v>
      </c>
      <c r="B81" s="283" t="s">
        <v>135</v>
      </c>
      <c r="C81" s="283"/>
      <c r="D81" s="283"/>
      <c r="E81" s="283"/>
      <c r="F81" s="200">
        <f>F82</f>
        <v>665</v>
      </c>
      <c r="G81" s="200">
        <f>G82</f>
        <v>0</v>
      </c>
      <c r="H81" s="199">
        <f t="shared" si="1"/>
        <v>0</v>
      </c>
    </row>
    <row r="82" spans="1:9">
      <c r="A82" s="31">
        <v>32</v>
      </c>
      <c r="B82" s="330" t="s">
        <v>19</v>
      </c>
      <c r="C82" s="330"/>
      <c r="D82" s="330"/>
      <c r="E82" s="330"/>
      <c r="F82" s="129">
        <f>F83+F84</f>
        <v>665</v>
      </c>
      <c r="G82" s="129">
        <f>G83+G84</f>
        <v>0</v>
      </c>
      <c r="H82" s="125">
        <f t="shared" si="1"/>
        <v>0</v>
      </c>
    </row>
    <row r="83" spans="1:9">
      <c r="A83" s="105">
        <v>3233</v>
      </c>
      <c r="B83" s="284" t="s">
        <v>39</v>
      </c>
      <c r="C83" s="284"/>
      <c r="D83" s="284"/>
      <c r="E83" s="284"/>
      <c r="F83" s="133">
        <v>400</v>
      </c>
      <c r="G83" s="131">
        <v>0</v>
      </c>
      <c r="H83" s="125">
        <f t="shared" si="1"/>
        <v>0</v>
      </c>
    </row>
    <row r="84" spans="1:9">
      <c r="A84" s="105">
        <v>3239</v>
      </c>
      <c r="B84" s="284" t="s">
        <v>49</v>
      </c>
      <c r="C84" s="284"/>
      <c r="D84" s="284"/>
      <c r="E84" s="284"/>
      <c r="F84" s="135">
        <v>265</v>
      </c>
      <c r="G84" s="135">
        <v>0</v>
      </c>
      <c r="H84" s="125">
        <f t="shared" si="1"/>
        <v>0</v>
      </c>
    </row>
    <row r="85" spans="1:9" s="121" customFormat="1">
      <c r="A85" s="116" t="s">
        <v>238</v>
      </c>
      <c r="B85" s="280" t="s">
        <v>87</v>
      </c>
      <c r="C85" s="281"/>
      <c r="D85" s="281"/>
      <c r="E85" s="282"/>
      <c r="F85" s="128">
        <f t="shared" ref="F85:G86" si="6">F86</f>
        <v>1000</v>
      </c>
      <c r="G85" s="128">
        <f t="shared" si="6"/>
        <v>0</v>
      </c>
      <c r="H85" s="125">
        <f t="shared" si="1"/>
        <v>0</v>
      </c>
    </row>
    <row r="86" spans="1:9">
      <c r="A86" s="197" t="s">
        <v>136</v>
      </c>
      <c r="B86" s="283" t="s">
        <v>137</v>
      </c>
      <c r="C86" s="283"/>
      <c r="D86" s="283"/>
      <c r="E86" s="283"/>
      <c r="F86" s="200">
        <f t="shared" si="6"/>
        <v>1000</v>
      </c>
      <c r="G86" s="200">
        <f t="shared" si="6"/>
        <v>0</v>
      </c>
      <c r="H86" s="199">
        <f t="shared" si="1"/>
        <v>0</v>
      </c>
    </row>
    <row r="87" spans="1:9">
      <c r="A87" s="31">
        <v>32</v>
      </c>
      <c r="B87" s="280" t="s">
        <v>19</v>
      </c>
      <c r="C87" s="281"/>
      <c r="D87" s="281"/>
      <c r="E87" s="282"/>
      <c r="F87" s="129">
        <f>F89+F88</f>
        <v>1000</v>
      </c>
      <c r="G87" s="129">
        <f>G89+G88</f>
        <v>0</v>
      </c>
      <c r="H87" s="125">
        <f t="shared" si="1"/>
        <v>0</v>
      </c>
    </row>
    <row r="88" spans="1:9">
      <c r="A88" s="195">
        <v>3239</v>
      </c>
      <c r="B88" s="277" t="s">
        <v>49</v>
      </c>
      <c r="C88" s="289"/>
      <c r="D88" s="289"/>
      <c r="E88" s="290"/>
      <c r="F88" s="130">
        <v>100</v>
      </c>
      <c r="G88" s="130">
        <v>0</v>
      </c>
      <c r="H88" s="125">
        <f t="shared" si="1"/>
        <v>0</v>
      </c>
    </row>
    <row r="89" spans="1:9">
      <c r="A89" s="114">
        <v>3293</v>
      </c>
      <c r="B89" s="284" t="s">
        <v>56</v>
      </c>
      <c r="C89" s="284"/>
      <c r="D89" s="284"/>
      <c r="E89" s="284"/>
      <c r="F89" s="136">
        <v>900</v>
      </c>
      <c r="G89" s="136">
        <v>0</v>
      </c>
      <c r="H89" s="125">
        <f t="shared" si="1"/>
        <v>0</v>
      </c>
    </row>
    <row r="90" spans="1:9" ht="16.899999999999999" customHeight="1">
      <c r="A90" s="262" t="s">
        <v>138</v>
      </c>
      <c r="B90" s="323" t="s">
        <v>139</v>
      </c>
      <c r="C90" s="323"/>
      <c r="D90" s="323"/>
      <c r="E90" s="323"/>
      <c r="F90" s="264">
        <f>F91</f>
        <v>6950610</v>
      </c>
      <c r="G90" s="264">
        <f>G91</f>
        <v>4006332.63</v>
      </c>
      <c r="H90" s="246">
        <f t="shared" ref="H90:H153" si="7">G90/F90*100</f>
        <v>57.640014761294331</v>
      </c>
      <c r="I90" s="45"/>
    </row>
    <row r="91" spans="1:9">
      <c r="A91" s="265" t="s">
        <v>118</v>
      </c>
      <c r="B91" s="324" t="s">
        <v>140</v>
      </c>
      <c r="C91" s="325"/>
      <c r="D91" s="325"/>
      <c r="E91" s="326"/>
      <c r="F91" s="266">
        <f>F92+F138+F145+F163+F186+F189+F212+F205+F198</f>
        <v>6950610</v>
      </c>
      <c r="G91" s="266">
        <f>G92+G138+G145+G163+G186+G189+G212+G205+G198</f>
        <v>4006332.63</v>
      </c>
      <c r="H91" s="246">
        <f t="shared" si="7"/>
        <v>57.640014761294331</v>
      </c>
    </row>
    <row r="92" spans="1:9" ht="15.6" customHeight="1">
      <c r="A92" s="201" t="s">
        <v>98</v>
      </c>
      <c r="B92" s="327" t="s">
        <v>162</v>
      </c>
      <c r="C92" s="328"/>
      <c r="D92" s="328"/>
      <c r="E92" s="329"/>
      <c r="F92" s="202">
        <f>F93+F99+F127+F133+F131</f>
        <v>1437000</v>
      </c>
      <c r="G92" s="202">
        <f>G93+G99+G127+G133+G131</f>
        <v>746216.50000000012</v>
      </c>
      <c r="H92" s="199">
        <f t="shared" si="7"/>
        <v>51.928775226165634</v>
      </c>
      <c r="I92" s="45"/>
    </row>
    <row r="93" spans="1:9">
      <c r="A93" s="118">
        <v>31</v>
      </c>
      <c r="B93" s="280" t="s">
        <v>11</v>
      </c>
      <c r="C93" s="281"/>
      <c r="D93" s="281"/>
      <c r="E93" s="282"/>
      <c r="F93" s="137">
        <f>F94+F95+F96+F97+F98</f>
        <v>808000</v>
      </c>
      <c r="G93" s="137">
        <f>G94+G95+G96+G97+G98</f>
        <v>343378.76</v>
      </c>
      <c r="H93" s="125">
        <f t="shared" si="7"/>
        <v>42.497371287128715</v>
      </c>
    </row>
    <row r="94" spans="1:9">
      <c r="A94" s="115" t="s">
        <v>12</v>
      </c>
      <c r="B94" s="277" t="s">
        <v>13</v>
      </c>
      <c r="C94" s="278"/>
      <c r="D94" s="278"/>
      <c r="E94" s="106"/>
      <c r="F94" s="138">
        <v>540000</v>
      </c>
      <c r="G94" s="138">
        <v>240677.11</v>
      </c>
      <c r="H94" s="125">
        <f t="shared" si="7"/>
        <v>44.569835185185184</v>
      </c>
    </row>
    <row r="95" spans="1:9">
      <c r="A95" s="115" t="s">
        <v>106</v>
      </c>
      <c r="B95" s="277" t="s">
        <v>14</v>
      </c>
      <c r="C95" s="278"/>
      <c r="D95" s="278"/>
      <c r="E95" s="106"/>
      <c r="F95" s="138">
        <v>5000</v>
      </c>
      <c r="G95" s="138">
        <v>2421.1799999999998</v>
      </c>
      <c r="H95" s="125">
        <f t="shared" si="7"/>
        <v>48.423599999999993</v>
      </c>
    </row>
    <row r="96" spans="1:9">
      <c r="A96" s="115" t="s">
        <v>107</v>
      </c>
      <c r="B96" s="277" t="s">
        <v>111</v>
      </c>
      <c r="C96" s="278"/>
      <c r="D96" s="278"/>
      <c r="E96" s="106"/>
      <c r="F96" s="138">
        <v>7000</v>
      </c>
      <c r="G96" s="138">
        <v>192.53</v>
      </c>
      <c r="H96" s="125">
        <f t="shared" si="7"/>
        <v>2.7504285714285714</v>
      </c>
    </row>
    <row r="97" spans="1:8">
      <c r="A97" s="115" t="s">
        <v>16</v>
      </c>
      <c r="B97" s="277" t="s">
        <v>15</v>
      </c>
      <c r="C97" s="278"/>
      <c r="D97" s="278"/>
      <c r="E97" s="106"/>
      <c r="F97" s="138">
        <v>160000</v>
      </c>
      <c r="G97" s="138">
        <v>59127.29</v>
      </c>
      <c r="H97" s="125">
        <f t="shared" si="7"/>
        <v>36.954556249999996</v>
      </c>
    </row>
    <row r="98" spans="1:8">
      <c r="A98" s="115" t="s">
        <v>17</v>
      </c>
      <c r="B98" s="277" t="s">
        <v>18</v>
      </c>
      <c r="C98" s="278"/>
      <c r="D98" s="278"/>
      <c r="E98" s="106"/>
      <c r="F98" s="138">
        <v>96000</v>
      </c>
      <c r="G98" s="138">
        <v>40960.65</v>
      </c>
      <c r="H98" s="125">
        <f t="shared" si="7"/>
        <v>42.667343750000001</v>
      </c>
    </row>
    <row r="99" spans="1:8" s="87" customFormat="1">
      <c r="A99" s="124">
        <v>32</v>
      </c>
      <c r="B99" s="280" t="s">
        <v>19</v>
      </c>
      <c r="C99" s="281"/>
      <c r="D99" s="281"/>
      <c r="E99" s="282"/>
      <c r="F99" s="137">
        <f>SUM(F100:F126)</f>
        <v>607000</v>
      </c>
      <c r="G99" s="137">
        <f>SUM(G100:G126)</f>
        <v>397605.38000000006</v>
      </c>
      <c r="H99" s="125">
        <f t="shared" si="7"/>
        <v>65.503357495881403</v>
      </c>
    </row>
    <row r="100" spans="1:8">
      <c r="A100" s="115" t="s">
        <v>20</v>
      </c>
      <c r="B100" s="277" t="s">
        <v>21</v>
      </c>
      <c r="C100" s="278"/>
      <c r="D100" s="278"/>
      <c r="E100" s="106"/>
      <c r="F100" s="138">
        <v>7000</v>
      </c>
      <c r="G100" s="138">
        <v>3729.49</v>
      </c>
      <c r="H100" s="125">
        <f t="shared" si="7"/>
        <v>53.27842857142857</v>
      </c>
    </row>
    <row r="101" spans="1:8">
      <c r="A101" s="115" t="s">
        <v>22</v>
      </c>
      <c r="B101" s="277" t="s">
        <v>23</v>
      </c>
      <c r="C101" s="278"/>
      <c r="D101" s="278"/>
      <c r="E101" s="279"/>
      <c r="F101" s="138">
        <v>108000</v>
      </c>
      <c r="G101" s="138">
        <v>53257.37</v>
      </c>
      <c r="H101" s="125">
        <f t="shared" si="7"/>
        <v>49.312379629629632</v>
      </c>
    </row>
    <row r="102" spans="1:8">
      <c r="A102" s="115" t="s">
        <v>24</v>
      </c>
      <c r="B102" s="277" t="s">
        <v>25</v>
      </c>
      <c r="C102" s="278"/>
      <c r="D102" s="278"/>
      <c r="E102" s="279"/>
      <c r="F102" s="138">
        <v>7000</v>
      </c>
      <c r="G102" s="138">
        <v>3012.2</v>
      </c>
      <c r="H102" s="125">
        <f t="shared" si="7"/>
        <v>43.03142857142857</v>
      </c>
    </row>
    <row r="103" spans="1:8">
      <c r="A103" s="115" t="s">
        <v>79</v>
      </c>
      <c r="B103" s="277" t="s">
        <v>80</v>
      </c>
      <c r="C103" s="278"/>
      <c r="D103" s="278"/>
      <c r="E103" s="279"/>
      <c r="F103" s="138">
        <v>3000</v>
      </c>
      <c r="G103" s="138">
        <v>2869.95</v>
      </c>
      <c r="H103" s="125">
        <f t="shared" si="7"/>
        <v>95.664999999999992</v>
      </c>
    </row>
    <row r="104" spans="1:8">
      <c r="A104" s="115" t="s">
        <v>26</v>
      </c>
      <c r="B104" s="277" t="s">
        <v>27</v>
      </c>
      <c r="C104" s="278"/>
      <c r="D104" s="278"/>
      <c r="E104" s="279"/>
      <c r="F104" s="138">
        <v>15000</v>
      </c>
      <c r="G104" s="138">
        <v>2719.62</v>
      </c>
      <c r="H104" s="125">
        <f t="shared" si="7"/>
        <v>18.130800000000001</v>
      </c>
    </row>
    <row r="105" spans="1:8">
      <c r="A105" s="115" t="s">
        <v>81</v>
      </c>
      <c r="B105" s="277" t="s">
        <v>82</v>
      </c>
      <c r="C105" s="278"/>
      <c r="D105" s="278"/>
      <c r="E105" s="279"/>
      <c r="F105" s="138">
        <v>20000</v>
      </c>
      <c r="G105" s="138">
        <v>0</v>
      </c>
      <c r="H105" s="125">
        <f t="shared" si="7"/>
        <v>0</v>
      </c>
    </row>
    <row r="106" spans="1:8">
      <c r="A106" s="115" t="s">
        <v>28</v>
      </c>
      <c r="B106" s="277" t="s">
        <v>29</v>
      </c>
      <c r="C106" s="278"/>
      <c r="D106" s="278"/>
      <c r="E106" s="279"/>
      <c r="F106" s="138">
        <v>40000</v>
      </c>
      <c r="G106" s="138">
        <v>16924.32</v>
      </c>
      <c r="H106" s="125">
        <f t="shared" si="7"/>
        <v>42.3108</v>
      </c>
    </row>
    <row r="107" spans="1:8">
      <c r="A107" s="115" t="s">
        <v>208</v>
      </c>
      <c r="B107" s="277" t="s">
        <v>30</v>
      </c>
      <c r="C107" s="278"/>
      <c r="D107" s="278"/>
      <c r="E107" s="279"/>
      <c r="F107" s="138">
        <v>10000</v>
      </c>
      <c r="G107" s="138">
        <v>6451.33</v>
      </c>
      <c r="H107" s="125">
        <f t="shared" si="7"/>
        <v>64.513300000000001</v>
      </c>
    </row>
    <row r="108" spans="1:8">
      <c r="A108" s="115" t="s">
        <v>31</v>
      </c>
      <c r="B108" s="277" t="s">
        <v>32</v>
      </c>
      <c r="C108" s="278"/>
      <c r="D108" s="278"/>
      <c r="E108" s="279"/>
      <c r="F108" s="138">
        <v>10000</v>
      </c>
      <c r="G108" s="138">
        <v>1038.78</v>
      </c>
      <c r="H108" s="125">
        <f t="shared" si="7"/>
        <v>10.3878</v>
      </c>
    </row>
    <row r="109" spans="1:8">
      <c r="A109" s="115" t="s">
        <v>209</v>
      </c>
      <c r="B109" s="277" t="s">
        <v>33</v>
      </c>
      <c r="C109" s="278"/>
      <c r="D109" s="278"/>
      <c r="E109" s="279"/>
      <c r="F109" s="138">
        <v>5000</v>
      </c>
      <c r="G109" s="138">
        <v>0</v>
      </c>
      <c r="H109" s="125">
        <f t="shared" si="7"/>
        <v>0</v>
      </c>
    </row>
    <row r="110" spans="1:8">
      <c r="A110" s="115" t="s">
        <v>34</v>
      </c>
      <c r="B110" s="284" t="s">
        <v>35</v>
      </c>
      <c r="C110" s="284"/>
      <c r="D110" s="284"/>
      <c r="E110" s="284"/>
      <c r="F110" s="130">
        <v>50000</v>
      </c>
      <c r="G110" s="130">
        <v>8802.4599999999991</v>
      </c>
      <c r="H110" s="125">
        <f t="shared" si="7"/>
        <v>17.60492</v>
      </c>
    </row>
    <row r="111" spans="1:8">
      <c r="A111" s="115" t="s">
        <v>36</v>
      </c>
      <c r="B111" s="284" t="s">
        <v>37</v>
      </c>
      <c r="C111" s="284"/>
      <c r="D111" s="284"/>
      <c r="E111" s="284"/>
      <c r="F111" s="138">
        <v>15000</v>
      </c>
      <c r="G111" s="138">
        <v>8747.67</v>
      </c>
      <c r="H111" s="125">
        <f t="shared" si="7"/>
        <v>58.317799999999998</v>
      </c>
    </row>
    <row r="112" spans="1:8">
      <c r="A112" s="115" t="s">
        <v>38</v>
      </c>
      <c r="B112" s="284" t="s">
        <v>39</v>
      </c>
      <c r="C112" s="284"/>
      <c r="D112" s="284"/>
      <c r="E112" s="284"/>
      <c r="F112" s="138">
        <v>15000</v>
      </c>
      <c r="G112" s="138">
        <v>8494.9699999999993</v>
      </c>
      <c r="H112" s="125">
        <f t="shared" si="7"/>
        <v>56.633133333333333</v>
      </c>
    </row>
    <row r="113" spans="1:8">
      <c r="A113" s="115" t="s">
        <v>40</v>
      </c>
      <c r="B113" s="284" t="s">
        <v>41</v>
      </c>
      <c r="C113" s="284"/>
      <c r="D113" s="284"/>
      <c r="E113" s="284"/>
      <c r="F113" s="138">
        <v>35000</v>
      </c>
      <c r="G113" s="138">
        <v>13755.85</v>
      </c>
      <c r="H113" s="125">
        <f t="shared" si="7"/>
        <v>39.302428571428571</v>
      </c>
    </row>
    <row r="114" spans="1:8">
      <c r="A114" s="115" t="s">
        <v>42</v>
      </c>
      <c r="B114" s="284" t="s">
        <v>43</v>
      </c>
      <c r="C114" s="284"/>
      <c r="D114" s="284"/>
      <c r="E114" s="284"/>
      <c r="F114" s="138">
        <v>35000</v>
      </c>
      <c r="G114" s="138">
        <v>96517.09</v>
      </c>
      <c r="H114" s="125">
        <f t="shared" si="7"/>
        <v>275.76311428571432</v>
      </c>
    </row>
    <row r="115" spans="1:8">
      <c r="A115" s="115" t="s">
        <v>109</v>
      </c>
      <c r="B115" s="284" t="s">
        <v>44</v>
      </c>
      <c r="C115" s="284"/>
      <c r="D115" s="284"/>
      <c r="E115" s="284"/>
      <c r="F115" s="138">
        <v>30000</v>
      </c>
      <c r="G115" s="138">
        <v>42589.05</v>
      </c>
      <c r="H115" s="125">
        <f t="shared" si="7"/>
        <v>141.96350000000001</v>
      </c>
    </row>
    <row r="116" spans="1:8">
      <c r="A116" s="115" t="s">
        <v>45</v>
      </c>
      <c r="B116" s="284" t="s">
        <v>46</v>
      </c>
      <c r="C116" s="284"/>
      <c r="D116" s="284"/>
      <c r="E116" s="284"/>
      <c r="F116" s="138">
        <v>30000</v>
      </c>
      <c r="G116" s="138">
        <v>41447.65</v>
      </c>
      <c r="H116" s="125">
        <f t="shared" si="7"/>
        <v>138.15883333333335</v>
      </c>
    </row>
    <row r="117" spans="1:8">
      <c r="A117" s="115" t="s">
        <v>110</v>
      </c>
      <c r="B117" s="277" t="s">
        <v>47</v>
      </c>
      <c r="C117" s="289"/>
      <c r="D117" s="289"/>
      <c r="E117" s="290"/>
      <c r="F117" s="130">
        <v>50000</v>
      </c>
      <c r="G117" s="130">
        <v>39626.5</v>
      </c>
      <c r="H117" s="125">
        <f t="shared" si="7"/>
        <v>79.253</v>
      </c>
    </row>
    <row r="118" spans="1:8">
      <c r="A118" s="115" t="s">
        <v>48</v>
      </c>
      <c r="B118" s="277" t="s">
        <v>49</v>
      </c>
      <c r="C118" s="289"/>
      <c r="D118" s="289"/>
      <c r="E118" s="290"/>
      <c r="F118" s="130">
        <v>40000</v>
      </c>
      <c r="G118" s="130">
        <v>19342.98</v>
      </c>
      <c r="H118" s="125">
        <f t="shared" si="7"/>
        <v>48.357449999999993</v>
      </c>
    </row>
    <row r="119" spans="1:8" ht="15.6" customHeight="1">
      <c r="A119" s="115">
        <v>3251</v>
      </c>
      <c r="B119" s="277" t="s">
        <v>256</v>
      </c>
      <c r="C119" s="278"/>
      <c r="D119" s="278"/>
      <c r="E119" s="279"/>
      <c r="F119" s="130">
        <v>30000</v>
      </c>
      <c r="G119" s="130">
        <v>4298.24</v>
      </c>
      <c r="H119" s="125">
        <f t="shared" si="7"/>
        <v>14.327466666666666</v>
      </c>
    </row>
    <row r="120" spans="1:8">
      <c r="A120" s="115" t="s">
        <v>51</v>
      </c>
      <c r="B120" s="277" t="s">
        <v>210</v>
      </c>
      <c r="C120" s="289"/>
      <c r="D120" s="289"/>
      <c r="E120" s="290"/>
      <c r="F120" s="130">
        <v>10000</v>
      </c>
      <c r="G120" s="130">
        <v>13187.34</v>
      </c>
      <c r="H120" s="125">
        <f t="shared" si="7"/>
        <v>131.8734</v>
      </c>
    </row>
    <row r="121" spans="1:8">
      <c r="A121" s="115" t="s">
        <v>53</v>
      </c>
      <c r="B121" s="277" t="s">
        <v>54</v>
      </c>
      <c r="C121" s="289"/>
      <c r="D121" s="289"/>
      <c r="E121" s="290"/>
      <c r="F121" s="130">
        <v>30000</v>
      </c>
      <c r="G121" s="130">
        <v>8138.02</v>
      </c>
      <c r="H121" s="125">
        <f t="shared" si="7"/>
        <v>27.126733333333338</v>
      </c>
    </row>
    <row r="122" spans="1:8">
      <c r="A122" s="115" t="s">
        <v>55</v>
      </c>
      <c r="B122" s="277" t="s">
        <v>56</v>
      </c>
      <c r="C122" s="289"/>
      <c r="D122" s="289"/>
      <c r="E122" s="290"/>
      <c r="F122" s="130">
        <v>2000</v>
      </c>
      <c r="G122" s="130">
        <v>73.08</v>
      </c>
      <c r="H122" s="125">
        <f t="shared" si="7"/>
        <v>3.6539999999999995</v>
      </c>
    </row>
    <row r="123" spans="1:8">
      <c r="A123" s="115" t="s">
        <v>57</v>
      </c>
      <c r="B123" s="277" t="s">
        <v>58</v>
      </c>
      <c r="C123" s="289"/>
      <c r="D123" s="289"/>
      <c r="E123" s="290"/>
      <c r="F123" s="130">
        <v>2500</v>
      </c>
      <c r="G123" s="130">
        <v>1284.4000000000001</v>
      </c>
      <c r="H123" s="125">
        <f t="shared" si="7"/>
        <v>51.375999999999998</v>
      </c>
    </row>
    <row r="124" spans="1:8">
      <c r="A124" s="115" t="s">
        <v>211</v>
      </c>
      <c r="B124" s="277" t="s">
        <v>59</v>
      </c>
      <c r="C124" s="289"/>
      <c r="D124" s="289"/>
      <c r="E124" s="290"/>
      <c r="F124" s="130">
        <v>3000</v>
      </c>
      <c r="G124" s="130">
        <v>1151.19</v>
      </c>
      <c r="H124" s="125">
        <f t="shared" si="7"/>
        <v>38.373000000000005</v>
      </c>
    </row>
    <row r="125" spans="1:8">
      <c r="A125" s="115" t="s">
        <v>212</v>
      </c>
      <c r="B125" s="277" t="s">
        <v>60</v>
      </c>
      <c r="C125" s="289"/>
      <c r="D125" s="289"/>
      <c r="E125" s="290"/>
      <c r="F125" s="130">
        <v>2000</v>
      </c>
      <c r="G125" s="130">
        <v>0</v>
      </c>
      <c r="H125" s="125">
        <f t="shared" si="7"/>
        <v>0</v>
      </c>
    </row>
    <row r="126" spans="1:8">
      <c r="A126" s="115" t="s">
        <v>61</v>
      </c>
      <c r="B126" s="277" t="s">
        <v>50</v>
      </c>
      <c r="C126" s="289"/>
      <c r="D126" s="289"/>
      <c r="E126" s="290"/>
      <c r="F126" s="130">
        <v>2500</v>
      </c>
      <c r="G126" s="130">
        <v>145.83000000000001</v>
      </c>
      <c r="H126" s="125">
        <f t="shared" si="7"/>
        <v>5.8332000000000006</v>
      </c>
    </row>
    <row r="127" spans="1:8" s="87" customFormat="1">
      <c r="A127" s="124">
        <v>34</v>
      </c>
      <c r="B127" s="280" t="s">
        <v>62</v>
      </c>
      <c r="C127" s="281"/>
      <c r="D127" s="281"/>
      <c r="E127" s="282"/>
      <c r="F127" s="129">
        <f>F128+F129+F130</f>
        <v>8500</v>
      </c>
      <c r="G127" s="129">
        <f>G128+G129+G130</f>
        <v>3322.9700000000003</v>
      </c>
      <c r="H127" s="125">
        <f t="shared" si="7"/>
        <v>39.093764705882357</v>
      </c>
    </row>
    <row r="128" spans="1:8">
      <c r="A128" s="115" t="s">
        <v>63</v>
      </c>
      <c r="B128" s="277" t="s">
        <v>64</v>
      </c>
      <c r="C128" s="289"/>
      <c r="D128" s="289"/>
      <c r="E128" s="290"/>
      <c r="F128" s="130">
        <v>7000</v>
      </c>
      <c r="G128" s="130">
        <v>3024.73</v>
      </c>
      <c r="H128" s="125">
        <f t="shared" si="7"/>
        <v>43.210428571428572</v>
      </c>
    </row>
    <row r="129" spans="1:8">
      <c r="A129" s="115" t="s">
        <v>65</v>
      </c>
      <c r="B129" s="277" t="s">
        <v>66</v>
      </c>
      <c r="C129" s="289"/>
      <c r="D129" s="289"/>
      <c r="E129" s="290"/>
      <c r="F129" s="130">
        <v>1000</v>
      </c>
      <c r="G129" s="130">
        <v>298.24</v>
      </c>
      <c r="H129" s="125">
        <f t="shared" si="7"/>
        <v>29.824000000000002</v>
      </c>
    </row>
    <row r="130" spans="1:8">
      <c r="A130" s="115" t="s">
        <v>67</v>
      </c>
      <c r="B130" s="277" t="s">
        <v>68</v>
      </c>
      <c r="C130" s="289"/>
      <c r="D130" s="289"/>
      <c r="E130" s="290"/>
      <c r="F130" s="130">
        <v>500</v>
      </c>
      <c r="G130" s="130">
        <v>0</v>
      </c>
      <c r="H130" s="125">
        <f t="shared" si="7"/>
        <v>0</v>
      </c>
    </row>
    <row r="131" spans="1:8" s="87" customFormat="1" ht="27" customHeight="1">
      <c r="A131" s="124">
        <v>37</v>
      </c>
      <c r="B131" s="280" t="s">
        <v>257</v>
      </c>
      <c r="C131" s="278"/>
      <c r="D131" s="278"/>
      <c r="E131" s="279"/>
      <c r="F131" s="129">
        <f>F132</f>
        <v>5000</v>
      </c>
      <c r="G131" s="129">
        <f>G132</f>
        <v>1500</v>
      </c>
      <c r="H131" s="125">
        <f t="shared" si="7"/>
        <v>30</v>
      </c>
    </row>
    <row r="132" spans="1:8" s="87" customFormat="1" ht="18" customHeight="1">
      <c r="A132" s="115">
        <v>3721</v>
      </c>
      <c r="B132" s="277" t="s">
        <v>264</v>
      </c>
      <c r="C132" s="289"/>
      <c r="D132" s="289"/>
      <c r="E132" s="290"/>
      <c r="F132" s="130">
        <v>5000</v>
      </c>
      <c r="G132" s="130">
        <v>1500</v>
      </c>
      <c r="H132" s="125">
        <f t="shared" si="7"/>
        <v>30</v>
      </c>
    </row>
    <row r="133" spans="1:8" ht="16.899999999999999" customHeight="1">
      <c r="A133" s="117">
        <v>42</v>
      </c>
      <c r="B133" s="280" t="s">
        <v>69</v>
      </c>
      <c r="C133" s="281"/>
      <c r="D133" s="281"/>
      <c r="E133" s="282"/>
      <c r="F133" s="139">
        <f>F134+F135+F136+F137</f>
        <v>8500</v>
      </c>
      <c r="G133" s="139">
        <f>G134+G135+G136+G137</f>
        <v>409.39</v>
      </c>
      <c r="H133" s="125">
        <f t="shared" si="7"/>
        <v>4.8163529411764703</v>
      </c>
    </row>
    <row r="134" spans="1:8" ht="15" customHeight="1">
      <c r="A134" s="115" t="s">
        <v>70</v>
      </c>
      <c r="B134" s="331" t="s">
        <v>71</v>
      </c>
      <c r="C134" s="332"/>
      <c r="D134" s="332"/>
      <c r="E134" s="333"/>
      <c r="F134" s="130">
        <v>2000</v>
      </c>
      <c r="G134" s="130">
        <v>0</v>
      </c>
      <c r="H134" s="125">
        <f t="shared" si="7"/>
        <v>0</v>
      </c>
    </row>
    <row r="135" spans="1:8">
      <c r="A135" s="115" t="s">
        <v>72</v>
      </c>
      <c r="B135" s="277" t="s">
        <v>73</v>
      </c>
      <c r="C135" s="289"/>
      <c r="D135" s="289"/>
      <c r="E135" s="290"/>
      <c r="F135" s="130">
        <v>2000</v>
      </c>
      <c r="G135" s="130">
        <v>0</v>
      </c>
      <c r="H135" s="125">
        <f t="shared" si="7"/>
        <v>0</v>
      </c>
    </row>
    <row r="136" spans="1:8">
      <c r="A136" s="115" t="s">
        <v>213</v>
      </c>
      <c r="B136" s="277" t="s">
        <v>74</v>
      </c>
      <c r="C136" s="289"/>
      <c r="D136" s="289"/>
      <c r="E136" s="290"/>
      <c r="F136" s="130">
        <v>2500</v>
      </c>
      <c r="G136" s="130">
        <v>409.39</v>
      </c>
      <c r="H136" s="125">
        <f t="shared" si="7"/>
        <v>16.375599999999999</v>
      </c>
    </row>
    <row r="137" spans="1:8">
      <c r="A137" s="115" t="s">
        <v>105</v>
      </c>
      <c r="B137" s="277" t="s">
        <v>75</v>
      </c>
      <c r="C137" s="289"/>
      <c r="D137" s="289"/>
      <c r="E137" s="290"/>
      <c r="F137" s="130">
        <v>2000</v>
      </c>
      <c r="G137" s="130">
        <v>0</v>
      </c>
      <c r="H137" s="125">
        <f t="shared" si="7"/>
        <v>0</v>
      </c>
    </row>
    <row r="138" spans="1:8" ht="26.45" hidden="1" customHeight="1">
      <c r="A138" s="203" t="s">
        <v>103</v>
      </c>
      <c r="B138" s="334" t="s">
        <v>141</v>
      </c>
      <c r="C138" s="334"/>
      <c r="D138" s="334"/>
      <c r="E138" s="334"/>
      <c r="F138" s="204">
        <f>F139+F142</f>
        <v>0</v>
      </c>
      <c r="G138" s="204">
        <f>G139+G142</f>
        <v>0</v>
      </c>
      <c r="H138" s="125" t="e">
        <f t="shared" si="7"/>
        <v>#DIV/0!</v>
      </c>
    </row>
    <row r="139" spans="1:8" hidden="1">
      <c r="A139" s="118">
        <v>32</v>
      </c>
      <c r="B139" s="280" t="s">
        <v>19</v>
      </c>
      <c r="C139" s="281"/>
      <c r="D139" s="281"/>
      <c r="E139" s="282"/>
      <c r="F139" s="137">
        <f>F140+F141</f>
        <v>0</v>
      </c>
      <c r="G139" s="137">
        <f>G140+G141</f>
        <v>0</v>
      </c>
      <c r="H139" s="125" t="e">
        <f t="shared" si="7"/>
        <v>#DIV/0!</v>
      </c>
    </row>
    <row r="140" spans="1:8" hidden="1">
      <c r="A140" s="115" t="s">
        <v>42</v>
      </c>
      <c r="B140" s="284" t="s">
        <v>43</v>
      </c>
      <c r="C140" s="284"/>
      <c r="D140" s="284"/>
      <c r="E140" s="284"/>
      <c r="F140" s="130">
        <v>0</v>
      </c>
      <c r="G140" s="130">
        <v>0</v>
      </c>
      <c r="H140" s="125" t="e">
        <f t="shared" si="7"/>
        <v>#DIV/0!</v>
      </c>
    </row>
    <row r="141" spans="1:8" hidden="1">
      <c r="A141" s="115" t="s">
        <v>110</v>
      </c>
      <c r="B141" s="277" t="s">
        <v>47</v>
      </c>
      <c r="C141" s="289"/>
      <c r="D141" s="289"/>
      <c r="E141" s="290"/>
      <c r="F141" s="130">
        <v>0</v>
      </c>
      <c r="G141" s="127">
        <v>0</v>
      </c>
      <c r="H141" s="125" t="e">
        <f t="shared" si="7"/>
        <v>#DIV/0!</v>
      </c>
    </row>
    <row r="142" spans="1:8" hidden="1">
      <c r="A142" s="117">
        <v>42</v>
      </c>
      <c r="B142" s="280" t="s">
        <v>69</v>
      </c>
      <c r="C142" s="281"/>
      <c r="D142" s="281"/>
      <c r="E142" s="282"/>
      <c r="F142" s="129">
        <f>F143+F144</f>
        <v>0</v>
      </c>
      <c r="G142" s="126">
        <f>G143+G144</f>
        <v>0</v>
      </c>
      <c r="H142" s="125" t="e">
        <f t="shared" si="7"/>
        <v>#DIV/0!</v>
      </c>
    </row>
    <row r="143" spans="1:8" ht="14.45" hidden="1" customHeight="1">
      <c r="A143" s="115">
        <v>4222</v>
      </c>
      <c r="B143" s="277" t="s">
        <v>73</v>
      </c>
      <c r="C143" s="289"/>
      <c r="D143" s="289"/>
      <c r="E143" s="290"/>
      <c r="F143" s="130">
        <v>0</v>
      </c>
      <c r="G143" s="127">
        <v>0</v>
      </c>
      <c r="H143" s="125" t="e">
        <f t="shared" si="7"/>
        <v>#DIV/0!</v>
      </c>
    </row>
    <row r="144" spans="1:8" ht="14.45" hidden="1" customHeight="1">
      <c r="A144" s="115">
        <v>4224</v>
      </c>
      <c r="B144" s="277" t="s">
        <v>102</v>
      </c>
      <c r="C144" s="289"/>
      <c r="D144" s="289"/>
      <c r="E144" s="290"/>
      <c r="F144" s="130">
        <v>0</v>
      </c>
      <c r="G144" s="127">
        <v>0</v>
      </c>
      <c r="H144" s="125" t="e">
        <f t="shared" si="7"/>
        <v>#DIV/0!</v>
      </c>
    </row>
    <row r="145" spans="1:8" ht="24.6" customHeight="1">
      <c r="A145" s="203" t="s">
        <v>92</v>
      </c>
      <c r="B145" s="334" t="s">
        <v>93</v>
      </c>
      <c r="C145" s="334"/>
      <c r="D145" s="334"/>
      <c r="E145" s="334"/>
      <c r="F145" s="204">
        <f>F146+F161</f>
        <v>535000</v>
      </c>
      <c r="G145" s="204">
        <f>G146</f>
        <v>346827.07999999996</v>
      </c>
      <c r="H145" s="199">
        <f t="shared" si="7"/>
        <v>64.827491588785037</v>
      </c>
    </row>
    <row r="146" spans="1:8">
      <c r="A146" s="118">
        <v>32</v>
      </c>
      <c r="B146" s="280" t="s">
        <v>19</v>
      </c>
      <c r="C146" s="281"/>
      <c r="D146" s="281"/>
      <c r="E146" s="282"/>
      <c r="F146" s="129">
        <f>F147+F148+F149+F152+F153+F154+F156+F151+F157+F158+F159+F160+F150+F155</f>
        <v>535000</v>
      </c>
      <c r="G146" s="129">
        <f>G147+G148+G149+G152+G153+G154+G156+G151+G157+G158+G159+G160+G150+G155+G162</f>
        <v>346827.07999999996</v>
      </c>
      <c r="H146" s="125">
        <f t="shared" si="7"/>
        <v>64.827491588785037</v>
      </c>
    </row>
    <row r="147" spans="1:8">
      <c r="A147" s="115" t="s">
        <v>26</v>
      </c>
      <c r="B147" s="277" t="s">
        <v>27</v>
      </c>
      <c r="C147" s="278"/>
      <c r="D147" s="278"/>
      <c r="E147" s="279"/>
      <c r="F147" s="130">
        <v>30000</v>
      </c>
      <c r="G147" s="130">
        <v>9939.4</v>
      </c>
      <c r="H147" s="125">
        <f t="shared" si="7"/>
        <v>33.131333333333338</v>
      </c>
    </row>
    <row r="148" spans="1:8">
      <c r="A148" s="115" t="s">
        <v>81</v>
      </c>
      <c r="B148" s="277" t="s">
        <v>82</v>
      </c>
      <c r="C148" s="278"/>
      <c r="D148" s="278"/>
      <c r="E148" s="279"/>
      <c r="F148" s="130">
        <v>20000</v>
      </c>
      <c r="G148" s="130">
        <v>106.88</v>
      </c>
      <c r="H148" s="125">
        <f t="shared" si="7"/>
        <v>0.53439999999999999</v>
      </c>
    </row>
    <row r="149" spans="1:8">
      <c r="A149" s="115" t="s">
        <v>28</v>
      </c>
      <c r="B149" s="277" t="s">
        <v>29</v>
      </c>
      <c r="C149" s="278"/>
      <c r="D149" s="278"/>
      <c r="E149" s="279"/>
      <c r="F149" s="130">
        <v>50000</v>
      </c>
      <c r="G149" s="130">
        <v>22278.13</v>
      </c>
      <c r="H149" s="125">
        <f t="shared" si="7"/>
        <v>44.556260000000002</v>
      </c>
    </row>
    <row r="150" spans="1:8">
      <c r="A150" s="115">
        <v>3224</v>
      </c>
      <c r="B150" s="277" t="s">
        <v>30</v>
      </c>
      <c r="C150" s="289"/>
      <c r="D150" s="289"/>
      <c r="E150" s="290"/>
      <c r="F150" s="130">
        <v>0</v>
      </c>
      <c r="G150" s="130">
        <v>136.41999999999999</v>
      </c>
      <c r="H150" s="125">
        <v>0</v>
      </c>
    </row>
    <row r="151" spans="1:8">
      <c r="A151" s="115">
        <v>3231</v>
      </c>
      <c r="B151" s="284" t="s">
        <v>35</v>
      </c>
      <c r="C151" s="284"/>
      <c r="D151" s="284"/>
      <c r="E151" s="284"/>
      <c r="F151" s="130">
        <v>5000</v>
      </c>
      <c r="G151" s="130">
        <v>12065.29</v>
      </c>
      <c r="H151" s="125">
        <f t="shared" si="7"/>
        <v>241.30580000000003</v>
      </c>
    </row>
    <row r="152" spans="1:8">
      <c r="A152" s="115" t="s">
        <v>36</v>
      </c>
      <c r="B152" s="284" t="s">
        <v>37</v>
      </c>
      <c r="C152" s="284"/>
      <c r="D152" s="284"/>
      <c r="E152" s="284"/>
      <c r="F152" s="130">
        <v>35000</v>
      </c>
      <c r="G152" s="130">
        <v>9224.43</v>
      </c>
      <c r="H152" s="125">
        <f t="shared" si="7"/>
        <v>26.355514285714289</v>
      </c>
    </row>
    <row r="153" spans="1:8">
      <c r="A153" s="115" t="s">
        <v>40</v>
      </c>
      <c r="B153" s="284" t="s">
        <v>41</v>
      </c>
      <c r="C153" s="284"/>
      <c r="D153" s="284"/>
      <c r="E153" s="284"/>
      <c r="F153" s="130">
        <v>40000</v>
      </c>
      <c r="G153" s="130">
        <v>14191.74</v>
      </c>
      <c r="H153" s="125">
        <f t="shared" si="7"/>
        <v>35.479349999999997</v>
      </c>
    </row>
    <row r="154" spans="1:8">
      <c r="A154" s="115" t="s">
        <v>42</v>
      </c>
      <c r="B154" s="284" t="s">
        <v>43</v>
      </c>
      <c r="C154" s="284"/>
      <c r="D154" s="284"/>
      <c r="E154" s="284"/>
      <c r="F154" s="130">
        <v>20000</v>
      </c>
      <c r="G154" s="130">
        <v>7337.96</v>
      </c>
      <c r="H154" s="125">
        <f t="shared" ref="H154:H214" si="8">G154/F154*100</f>
        <v>36.689799999999998</v>
      </c>
    </row>
    <row r="155" spans="1:8">
      <c r="A155" s="115">
        <v>3236</v>
      </c>
      <c r="B155" s="277" t="s">
        <v>44</v>
      </c>
      <c r="C155" s="289"/>
      <c r="D155" s="289"/>
      <c r="E155" s="290"/>
      <c r="F155" s="130">
        <v>0</v>
      </c>
      <c r="G155" s="130">
        <v>3448.59</v>
      </c>
      <c r="H155" s="125">
        <v>0</v>
      </c>
    </row>
    <row r="156" spans="1:8">
      <c r="A156" s="115" t="s">
        <v>45</v>
      </c>
      <c r="B156" s="284" t="s">
        <v>46</v>
      </c>
      <c r="C156" s="284"/>
      <c r="D156" s="284"/>
      <c r="E156" s="284"/>
      <c r="F156" s="130">
        <v>10000</v>
      </c>
      <c r="G156" s="130">
        <v>10037.65</v>
      </c>
      <c r="H156" s="125">
        <f t="shared" si="8"/>
        <v>100.37650000000001</v>
      </c>
    </row>
    <row r="157" spans="1:8">
      <c r="A157" s="115">
        <v>3238</v>
      </c>
      <c r="B157" s="277" t="s">
        <v>47</v>
      </c>
      <c r="C157" s="278"/>
      <c r="D157" s="278"/>
      <c r="E157" s="279"/>
      <c r="F157" s="130">
        <v>40000</v>
      </c>
      <c r="G157" s="130">
        <v>25571.34</v>
      </c>
      <c r="H157" s="125">
        <f t="shared" si="8"/>
        <v>63.928350000000002</v>
      </c>
    </row>
    <row r="158" spans="1:8" ht="16.149999999999999" customHeight="1">
      <c r="A158" s="115">
        <v>3239</v>
      </c>
      <c r="B158" s="277" t="s">
        <v>49</v>
      </c>
      <c r="C158" s="278"/>
      <c r="D158" s="186"/>
      <c r="E158" s="187"/>
      <c r="F158" s="130">
        <v>30000</v>
      </c>
      <c r="G158" s="130">
        <v>16619.509999999998</v>
      </c>
      <c r="H158" s="125">
        <f t="shared" si="8"/>
        <v>55.398366666666668</v>
      </c>
    </row>
    <row r="159" spans="1:8" ht="16.149999999999999" customHeight="1">
      <c r="A159" s="115">
        <v>3251</v>
      </c>
      <c r="B159" s="277" t="s">
        <v>258</v>
      </c>
      <c r="C159" s="278"/>
      <c r="D159" s="278"/>
      <c r="E159" s="279"/>
      <c r="F159" s="130">
        <v>250000</v>
      </c>
      <c r="G159" s="130">
        <v>214990.62</v>
      </c>
      <c r="H159" s="125">
        <f t="shared" si="8"/>
        <v>85.996247999999994</v>
      </c>
    </row>
    <row r="160" spans="1:8">
      <c r="A160" s="115">
        <v>3292</v>
      </c>
      <c r="B160" s="277" t="s">
        <v>54</v>
      </c>
      <c r="C160" s="278"/>
      <c r="D160" s="186"/>
      <c r="E160" s="187"/>
      <c r="F160" s="130">
        <v>5000</v>
      </c>
      <c r="G160" s="130">
        <v>848.95</v>
      </c>
      <c r="H160" s="125">
        <f t="shared" si="8"/>
        <v>16.978999999999999</v>
      </c>
    </row>
    <row r="161" spans="1:9" ht="15" customHeight="1">
      <c r="A161" s="124">
        <v>34</v>
      </c>
      <c r="B161" s="280" t="s">
        <v>62</v>
      </c>
      <c r="C161" s="281"/>
      <c r="D161" s="281"/>
      <c r="E161" s="282"/>
      <c r="F161" s="129">
        <f>F162</f>
        <v>0</v>
      </c>
      <c r="G161" s="129">
        <f>G162</f>
        <v>30.17</v>
      </c>
      <c r="H161" s="125">
        <v>0</v>
      </c>
    </row>
    <row r="162" spans="1:9">
      <c r="A162" s="115">
        <v>3433</v>
      </c>
      <c r="B162" s="277" t="s">
        <v>66</v>
      </c>
      <c r="C162" s="289"/>
      <c r="D162" s="289"/>
      <c r="E162" s="290"/>
      <c r="F162" s="130">
        <v>0</v>
      </c>
      <c r="G162" s="130">
        <v>30.17</v>
      </c>
      <c r="H162" s="215">
        <v>0</v>
      </c>
    </row>
    <row r="163" spans="1:9">
      <c r="A163" s="203" t="s">
        <v>95</v>
      </c>
      <c r="B163" s="335" t="s">
        <v>96</v>
      </c>
      <c r="C163" s="336"/>
      <c r="D163" s="336"/>
      <c r="E163" s="337"/>
      <c r="F163" s="204">
        <f>F164+F169+F184</f>
        <v>4000000</v>
      </c>
      <c r="G163" s="212">
        <f>G164+G169+G184</f>
        <v>2079079.2499999998</v>
      </c>
      <c r="H163" s="199">
        <f t="shared" si="8"/>
        <v>51.976981250000001</v>
      </c>
    </row>
    <row r="164" spans="1:9">
      <c r="A164" s="118">
        <v>31</v>
      </c>
      <c r="B164" s="280" t="s">
        <v>11</v>
      </c>
      <c r="C164" s="281"/>
      <c r="D164" s="281"/>
      <c r="E164" s="282"/>
      <c r="F164" s="137">
        <f>F165+F166+F167+F168</f>
        <v>3606800</v>
      </c>
      <c r="G164" s="213">
        <f>G165+G166+G167+G168</f>
        <v>1916513.8499999999</v>
      </c>
      <c r="H164" s="125">
        <f t="shared" si="8"/>
        <v>53.1361275923256</v>
      </c>
    </row>
    <row r="165" spans="1:9">
      <c r="A165" s="115" t="s">
        <v>12</v>
      </c>
      <c r="B165" s="277" t="s">
        <v>13</v>
      </c>
      <c r="C165" s="278"/>
      <c r="D165" s="278"/>
      <c r="E165" s="106"/>
      <c r="F165" s="138">
        <v>3000000</v>
      </c>
      <c r="G165" s="214">
        <v>1613558.24</v>
      </c>
      <c r="H165" s="125">
        <f t="shared" si="8"/>
        <v>53.785274666666673</v>
      </c>
      <c r="I165" s="49"/>
    </row>
    <row r="166" spans="1:9">
      <c r="A166" s="115" t="s">
        <v>106</v>
      </c>
      <c r="B166" s="277" t="s">
        <v>14</v>
      </c>
      <c r="C166" s="278"/>
      <c r="D166" s="278"/>
      <c r="E166" s="106"/>
      <c r="F166" s="138">
        <v>20000</v>
      </c>
      <c r="G166" s="214">
        <v>9031.65</v>
      </c>
      <c r="H166" s="125">
        <f t="shared" si="8"/>
        <v>45.158250000000002</v>
      </c>
      <c r="I166" s="49"/>
    </row>
    <row r="167" spans="1:9">
      <c r="A167" s="115" t="s">
        <v>107</v>
      </c>
      <c r="B167" s="277" t="s">
        <v>111</v>
      </c>
      <c r="C167" s="278"/>
      <c r="D167" s="278"/>
      <c r="E167" s="106"/>
      <c r="F167" s="138">
        <v>46800</v>
      </c>
      <c r="G167" s="214">
        <v>20951.509999999998</v>
      </c>
      <c r="H167" s="125">
        <f t="shared" si="8"/>
        <v>44.768183760683755</v>
      </c>
    </row>
    <row r="168" spans="1:9">
      <c r="A168" s="115" t="s">
        <v>17</v>
      </c>
      <c r="B168" s="277" t="s">
        <v>18</v>
      </c>
      <c r="C168" s="278"/>
      <c r="D168" s="278"/>
      <c r="E168" s="279"/>
      <c r="F168" s="138">
        <v>540000</v>
      </c>
      <c r="G168" s="214">
        <v>272972.45</v>
      </c>
      <c r="H168" s="125">
        <f t="shared" si="8"/>
        <v>50.550453703703703</v>
      </c>
    </row>
    <row r="169" spans="1:9" s="87" customFormat="1">
      <c r="A169" s="124">
        <v>32</v>
      </c>
      <c r="B169" s="280" t="s">
        <v>19</v>
      </c>
      <c r="C169" s="281"/>
      <c r="D169" s="281"/>
      <c r="E169" s="282"/>
      <c r="F169" s="137">
        <f>F170+F171+F172+F174+F176+F177+F178+F179+F180+F181+F182+F173+F175+F183</f>
        <v>393200</v>
      </c>
      <c r="G169" s="137">
        <f>G170+G171+G172+G174+G176+G177+G178+G179+G180+G181+G182+G173+G175+G183</f>
        <v>162562.96</v>
      </c>
      <c r="H169" s="209">
        <f t="shared" si="8"/>
        <v>41.343580874872835</v>
      </c>
      <c r="I169" s="196"/>
    </row>
    <row r="170" spans="1:9">
      <c r="A170" s="115" t="s">
        <v>26</v>
      </c>
      <c r="B170" s="277" t="s">
        <v>27</v>
      </c>
      <c r="C170" s="278"/>
      <c r="D170" s="278"/>
      <c r="E170" s="279"/>
      <c r="F170" s="138">
        <v>10000</v>
      </c>
      <c r="G170" s="138">
        <v>6262.34</v>
      </c>
      <c r="H170" s="211">
        <f t="shared" si="8"/>
        <v>62.623400000000004</v>
      </c>
    </row>
    <row r="171" spans="1:9">
      <c r="A171" s="115" t="s">
        <v>81</v>
      </c>
      <c r="B171" s="277" t="s">
        <v>82</v>
      </c>
      <c r="C171" s="278"/>
      <c r="D171" s="278"/>
      <c r="E171" s="279"/>
      <c r="F171" s="138">
        <v>40000</v>
      </c>
      <c r="G171" s="138">
        <v>0</v>
      </c>
      <c r="H171" s="209">
        <f t="shared" si="8"/>
        <v>0</v>
      </c>
      <c r="I171" s="210"/>
    </row>
    <row r="172" spans="1:9">
      <c r="A172" s="115" t="s">
        <v>28</v>
      </c>
      <c r="B172" s="277" t="s">
        <v>29</v>
      </c>
      <c r="C172" s="278"/>
      <c r="D172" s="278"/>
      <c r="E172" s="279"/>
      <c r="F172" s="138">
        <v>40000</v>
      </c>
      <c r="G172" s="138">
        <v>10008.450000000001</v>
      </c>
      <c r="H172" s="209">
        <f t="shared" si="8"/>
        <v>25.021124999999998</v>
      </c>
      <c r="I172" s="210"/>
    </row>
    <row r="173" spans="1:9">
      <c r="A173" s="115">
        <v>3231</v>
      </c>
      <c r="B173" s="277" t="s">
        <v>35</v>
      </c>
      <c r="C173" s="289"/>
      <c r="D173" s="289"/>
      <c r="E173" s="290"/>
      <c r="F173" s="138">
        <v>0</v>
      </c>
      <c r="G173" s="138">
        <v>6814.27</v>
      </c>
      <c r="H173" s="125">
        <v>0</v>
      </c>
    </row>
    <row r="174" spans="1:9">
      <c r="A174" s="115">
        <v>3232</v>
      </c>
      <c r="B174" s="284" t="s">
        <v>37</v>
      </c>
      <c r="C174" s="284"/>
      <c r="D174" s="284"/>
      <c r="E174" s="284"/>
      <c r="F174" s="138">
        <v>10000</v>
      </c>
      <c r="G174" s="138">
        <v>4940.08</v>
      </c>
      <c r="H174" s="125">
        <f t="shared" si="8"/>
        <v>49.400800000000004</v>
      </c>
    </row>
    <row r="175" spans="1:9">
      <c r="A175" s="115">
        <v>3233</v>
      </c>
      <c r="B175" s="277" t="s">
        <v>39</v>
      </c>
      <c r="C175" s="289"/>
      <c r="D175" s="289"/>
      <c r="E175" s="290"/>
      <c r="F175" s="138">
        <v>0</v>
      </c>
      <c r="G175" s="138">
        <v>6456</v>
      </c>
      <c r="H175" s="125">
        <v>0</v>
      </c>
    </row>
    <row r="176" spans="1:9">
      <c r="A176" s="115" t="s">
        <v>40</v>
      </c>
      <c r="B176" s="284" t="s">
        <v>41</v>
      </c>
      <c r="C176" s="284"/>
      <c r="D176" s="284"/>
      <c r="E176" s="284"/>
      <c r="F176" s="138">
        <v>10000</v>
      </c>
      <c r="G176" s="138">
        <v>2528.21</v>
      </c>
      <c r="H176" s="125">
        <f t="shared" si="8"/>
        <v>25.282100000000003</v>
      </c>
    </row>
    <row r="177" spans="1:8">
      <c r="A177" s="115" t="s">
        <v>42</v>
      </c>
      <c r="B177" s="284" t="s">
        <v>43</v>
      </c>
      <c r="C177" s="284"/>
      <c r="D177" s="284"/>
      <c r="E177" s="284"/>
      <c r="F177" s="138">
        <v>70000</v>
      </c>
      <c r="G177" s="138">
        <v>10761.23</v>
      </c>
      <c r="H177" s="125">
        <f t="shared" si="8"/>
        <v>15.373185714285714</v>
      </c>
    </row>
    <row r="178" spans="1:8">
      <c r="A178" s="115" t="s">
        <v>109</v>
      </c>
      <c r="B178" s="284" t="s">
        <v>44</v>
      </c>
      <c r="C178" s="284"/>
      <c r="D178" s="284"/>
      <c r="E178" s="284"/>
      <c r="F178" s="138">
        <v>70000</v>
      </c>
      <c r="G178" s="138">
        <v>4413.8100000000004</v>
      </c>
      <c r="H178" s="125">
        <f t="shared" si="8"/>
        <v>6.3054428571428582</v>
      </c>
    </row>
    <row r="179" spans="1:8">
      <c r="A179" s="115" t="s">
        <v>45</v>
      </c>
      <c r="B179" s="284" t="s">
        <v>46</v>
      </c>
      <c r="C179" s="284"/>
      <c r="D179" s="284"/>
      <c r="E179" s="284"/>
      <c r="F179" s="138">
        <v>20000</v>
      </c>
      <c r="G179" s="138">
        <v>2007.26</v>
      </c>
      <c r="H179" s="125">
        <f t="shared" si="8"/>
        <v>10.036299999999999</v>
      </c>
    </row>
    <row r="180" spans="1:8">
      <c r="A180" s="115" t="s">
        <v>110</v>
      </c>
      <c r="B180" s="277" t="s">
        <v>47</v>
      </c>
      <c r="C180" s="289"/>
      <c r="D180" s="289"/>
      <c r="E180" s="290"/>
      <c r="F180" s="138">
        <v>40000</v>
      </c>
      <c r="G180" s="138">
        <v>45639.63</v>
      </c>
      <c r="H180" s="125">
        <f t="shared" si="8"/>
        <v>114.09907499999998</v>
      </c>
    </row>
    <row r="181" spans="1:8">
      <c r="A181" s="115" t="s">
        <v>48</v>
      </c>
      <c r="B181" s="277" t="s">
        <v>49</v>
      </c>
      <c r="C181" s="289"/>
      <c r="D181" s="289"/>
      <c r="E181" s="290"/>
      <c r="F181" s="138">
        <v>30000</v>
      </c>
      <c r="G181" s="138">
        <v>31197.49</v>
      </c>
      <c r="H181" s="125">
        <f t="shared" si="8"/>
        <v>103.99163333333334</v>
      </c>
    </row>
    <row r="182" spans="1:8" ht="14.45" customHeight="1">
      <c r="A182" s="115">
        <v>3251</v>
      </c>
      <c r="B182" s="277" t="s">
        <v>258</v>
      </c>
      <c r="C182" s="278"/>
      <c r="D182" s="278"/>
      <c r="E182" s="279"/>
      <c r="F182" s="138">
        <v>53200</v>
      </c>
      <c r="G182" s="138">
        <v>31522.94</v>
      </c>
      <c r="H182" s="125">
        <f t="shared" si="8"/>
        <v>59.253646616541353</v>
      </c>
    </row>
    <row r="183" spans="1:8" ht="14.45" customHeight="1">
      <c r="A183" s="115">
        <v>3292</v>
      </c>
      <c r="B183" s="277" t="s">
        <v>54</v>
      </c>
      <c r="C183" s="289"/>
      <c r="D183" s="289"/>
      <c r="E183" s="290"/>
      <c r="F183" s="138">
        <v>0</v>
      </c>
      <c r="G183" s="138">
        <v>11.25</v>
      </c>
      <c r="H183" s="125">
        <v>0</v>
      </c>
    </row>
    <row r="184" spans="1:8" ht="14.45" customHeight="1">
      <c r="A184" s="115">
        <v>34</v>
      </c>
      <c r="B184" s="280" t="s">
        <v>62</v>
      </c>
      <c r="C184" s="281"/>
      <c r="D184" s="281"/>
      <c r="E184" s="282"/>
      <c r="F184" s="137">
        <f>F185</f>
        <v>0</v>
      </c>
      <c r="G184" s="137">
        <f>G185</f>
        <v>2.44</v>
      </c>
      <c r="H184" s="125">
        <v>0</v>
      </c>
    </row>
    <row r="185" spans="1:8" ht="14.45" customHeight="1">
      <c r="A185" s="115">
        <v>3433</v>
      </c>
      <c r="B185" s="277" t="s">
        <v>66</v>
      </c>
      <c r="C185" s="289"/>
      <c r="D185" s="289"/>
      <c r="E185" s="290"/>
      <c r="F185" s="138">
        <v>0</v>
      </c>
      <c r="G185" s="138">
        <v>2.44</v>
      </c>
      <c r="H185" s="125">
        <v>0</v>
      </c>
    </row>
    <row r="186" spans="1:8" ht="15.6" hidden="1" customHeight="1">
      <c r="A186" s="203" t="s">
        <v>160</v>
      </c>
      <c r="B186" s="334" t="s">
        <v>159</v>
      </c>
      <c r="C186" s="334"/>
      <c r="D186" s="334"/>
      <c r="E186" s="334"/>
      <c r="F186" s="204">
        <f>F187</f>
        <v>0</v>
      </c>
      <c r="G186" s="204">
        <f>G187</f>
        <v>0</v>
      </c>
      <c r="H186" s="125" t="e">
        <f t="shared" si="8"/>
        <v>#DIV/0!</v>
      </c>
    </row>
    <row r="187" spans="1:8" s="87" customFormat="1" hidden="1">
      <c r="A187" s="118">
        <v>32</v>
      </c>
      <c r="B187" s="280" t="s">
        <v>19</v>
      </c>
      <c r="C187" s="281"/>
      <c r="D187" s="281"/>
      <c r="E187" s="282"/>
      <c r="F187" s="129">
        <f>F188</f>
        <v>0</v>
      </c>
      <c r="G187" s="129">
        <f>G188</f>
        <v>0</v>
      </c>
      <c r="H187" s="125" t="e">
        <f t="shared" si="8"/>
        <v>#DIV/0!</v>
      </c>
    </row>
    <row r="188" spans="1:8" hidden="1">
      <c r="A188" s="115" t="s">
        <v>42</v>
      </c>
      <c r="B188" s="346" t="s">
        <v>43</v>
      </c>
      <c r="C188" s="346"/>
      <c r="D188" s="346"/>
      <c r="E188" s="346"/>
      <c r="F188" s="130">
        <v>0</v>
      </c>
      <c r="G188" s="130">
        <v>0</v>
      </c>
      <c r="H188" s="125" t="e">
        <f t="shared" si="8"/>
        <v>#DIV/0!</v>
      </c>
    </row>
    <row r="189" spans="1:8">
      <c r="A189" s="201" t="s">
        <v>279</v>
      </c>
      <c r="B189" s="327" t="s">
        <v>280</v>
      </c>
      <c r="C189" s="344"/>
      <c r="D189" s="344"/>
      <c r="E189" s="345"/>
      <c r="F189" s="205">
        <f>F190+F194</f>
        <v>810000</v>
      </c>
      <c r="G189" s="205">
        <f>G190+G194</f>
        <v>719756.05999999994</v>
      </c>
      <c r="H189" s="199">
        <f t="shared" si="8"/>
        <v>88.858772839506159</v>
      </c>
    </row>
    <row r="190" spans="1:8">
      <c r="A190" s="119">
        <v>31</v>
      </c>
      <c r="B190" s="281" t="s">
        <v>11</v>
      </c>
      <c r="C190" s="281"/>
      <c r="D190" s="281"/>
      <c r="E190" s="282"/>
      <c r="F190" s="137">
        <f>F191+F192+F193</f>
        <v>35000</v>
      </c>
      <c r="G190" s="137">
        <f>G191+G192+G193</f>
        <v>0</v>
      </c>
      <c r="H190" s="125">
        <f t="shared" si="8"/>
        <v>0</v>
      </c>
    </row>
    <row r="191" spans="1:8">
      <c r="A191" s="115" t="s">
        <v>12</v>
      </c>
      <c r="B191" s="277" t="s">
        <v>13</v>
      </c>
      <c r="C191" s="289"/>
      <c r="D191" s="289"/>
      <c r="E191" s="290"/>
      <c r="F191" s="138">
        <v>26000</v>
      </c>
      <c r="G191" s="138">
        <v>0</v>
      </c>
      <c r="H191" s="125">
        <f t="shared" si="8"/>
        <v>0</v>
      </c>
    </row>
    <row r="192" spans="1:8" hidden="1">
      <c r="A192" s="115">
        <v>3121</v>
      </c>
      <c r="B192" s="277" t="s">
        <v>15</v>
      </c>
      <c r="C192" s="289"/>
      <c r="D192" s="289"/>
      <c r="E192" s="290"/>
      <c r="F192" s="140">
        <v>0</v>
      </c>
      <c r="G192" s="140">
        <v>0</v>
      </c>
      <c r="H192" s="125">
        <v>0</v>
      </c>
    </row>
    <row r="193" spans="1:8">
      <c r="A193" s="115" t="s">
        <v>17</v>
      </c>
      <c r="B193" s="277" t="s">
        <v>18</v>
      </c>
      <c r="C193" s="289"/>
      <c r="D193" s="289"/>
      <c r="E193" s="290"/>
      <c r="F193" s="140">
        <v>9000</v>
      </c>
      <c r="G193" s="140">
        <v>0</v>
      </c>
      <c r="H193" s="125">
        <f t="shared" si="8"/>
        <v>0</v>
      </c>
    </row>
    <row r="194" spans="1:8" s="87" customFormat="1">
      <c r="A194" s="124">
        <v>32</v>
      </c>
      <c r="B194" s="280" t="s">
        <v>19</v>
      </c>
      <c r="C194" s="281"/>
      <c r="D194" s="281"/>
      <c r="E194" s="282"/>
      <c r="F194" s="141">
        <f>F195+F196+F197</f>
        <v>775000</v>
      </c>
      <c r="G194" s="141">
        <f>G195+G196+G197</f>
        <v>719756.05999999994</v>
      </c>
      <c r="H194" s="125">
        <f t="shared" si="8"/>
        <v>92.871749677419345</v>
      </c>
    </row>
    <row r="195" spans="1:8">
      <c r="A195" s="115" t="s">
        <v>22</v>
      </c>
      <c r="B195" s="277" t="s">
        <v>23</v>
      </c>
      <c r="C195" s="289"/>
      <c r="D195" s="289"/>
      <c r="E195" s="290"/>
      <c r="F195" s="138">
        <v>5000</v>
      </c>
      <c r="G195" s="146">
        <v>0</v>
      </c>
      <c r="H195" s="125">
        <f t="shared" si="8"/>
        <v>0</v>
      </c>
    </row>
    <row r="196" spans="1:8">
      <c r="A196" s="115">
        <v>3251</v>
      </c>
      <c r="B196" s="277" t="s">
        <v>258</v>
      </c>
      <c r="C196" s="278"/>
      <c r="D196" s="278"/>
      <c r="E196" s="279"/>
      <c r="F196" s="138">
        <v>770000</v>
      </c>
      <c r="G196" s="144">
        <v>612396.36</v>
      </c>
      <c r="H196" s="125">
        <f t="shared" si="8"/>
        <v>79.531994805194799</v>
      </c>
    </row>
    <row r="197" spans="1:8">
      <c r="A197" s="115">
        <v>3252</v>
      </c>
      <c r="B197" s="277" t="s">
        <v>283</v>
      </c>
      <c r="C197" s="278"/>
      <c r="D197" s="278"/>
      <c r="E197" s="279"/>
      <c r="F197" s="138">
        <v>0</v>
      </c>
      <c r="G197" s="144">
        <v>107359.7</v>
      </c>
      <c r="H197" s="125">
        <v>0</v>
      </c>
    </row>
    <row r="198" spans="1:8" ht="26.25" customHeight="1">
      <c r="A198" s="201" t="s">
        <v>281</v>
      </c>
      <c r="B198" s="327" t="s">
        <v>282</v>
      </c>
      <c r="C198" s="344"/>
      <c r="D198" s="344"/>
      <c r="E198" s="345"/>
      <c r="F198" s="205">
        <f>F199+F203</f>
        <v>79760</v>
      </c>
      <c r="G198" s="205">
        <f>G199+G203</f>
        <v>6940.8499999999995</v>
      </c>
      <c r="H198" s="199">
        <f t="shared" si="8"/>
        <v>8.7021690070210624</v>
      </c>
    </row>
    <row r="199" spans="1:8">
      <c r="A199" s="119">
        <v>31</v>
      </c>
      <c r="B199" s="281" t="s">
        <v>11</v>
      </c>
      <c r="C199" s="281"/>
      <c r="D199" s="281"/>
      <c r="E199" s="282"/>
      <c r="F199" s="137">
        <f>F200+F201+F202</f>
        <v>77260</v>
      </c>
      <c r="G199" s="137">
        <f>G200+G201+G202</f>
        <v>6822.3499999999995</v>
      </c>
      <c r="H199" s="125">
        <f t="shared" si="8"/>
        <v>8.83037794460264</v>
      </c>
    </row>
    <row r="200" spans="1:8">
      <c r="A200" s="115" t="s">
        <v>12</v>
      </c>
      <c r="B200" s="277" t="s">
        <v>13</v>
      </c>
      <c r="C200" s="289"/>
      <c r="D200" s="289"/>
      <c r="E200" s="290"/>
      <c r="F200" s="138">
        <v>61260</v>
      </c>
      <c r="G200" s="138">
        <v>5855.24</v>
      </c>
      <c r="H200" s="125">
        <f t="shared" si="8"/>
        <v>9.5580150179562526</v>
      </c>
    </row>
    <row r="201" spans="1:8" hidden="1">
      <c r="A201" s="115">
        <v>3121</v>
      </c>
      <c r="B201" s="277" t="s">
        <v>15</v>
      </c>
      <c r="C201" s="289"/>
      <c r="D201" s="289"/>
      <c r="E201" s="290"/>
      <c r="F201" s="140">
        <v>0</v>
      </c>
      <c r="G201" s="140">
        <v>0</v>
      </c>
      <c r="H201" s="125">
        <v>0</v>
      </c>
    </row>
    <row r="202" spans="1:8">
      <c r="A202" s="115" t="s">
        <v>17</v>
      </c>
      <c r="B202" s="277" t="s">
        <v>18</v>
      </c>
      <c r="C202" s="289"/>
      <c r="D202" s="289"/>
      <c r="E202" s="290"/>
      <c r="F202" s="140">
        <v>16000</v>
      </c>
      <c r="G202" s="140">
        <v>967.11</v>
      </c>
      <c r="H202" s="125">
        <f t="shared" si="8"/>
        <v>6.0444374999999999</v>
      </c>
    </row>
    <row r="203" spans="1:8" s="87" customFormat="1">
      <c r="A203" s="124">
        <v>32</v>
      </c>
      <c r="B203" s="280" t="s">
        <v>19</v>
      </c>
      <c r="C203" s="281"/>
      <c r="D203" s="281"/>
      <c r="E203" s="282"/>
      <c r="F203" s="141">
        <f>F204</f>
        <v>2500</v>
      </c>
      <c r="G203" s="141">
        <f>G204</f>
        <v>118.5</v>
      </c>
      <c r="H203" s="125">
        <f t="shared" si="8"/>
        <v>4.74</v>
      </c>
    </row>
    <row r="204" spans="1:8">
      <c r="A204" s="115" t="s">
        <v>22</v>
      </c>
      <c r="B204" s="277" t="s">
        <v>23</v>
      </c>
      <c r="C204" s="289"/>
      <c r="D204" s="289"/>
      <c r="E204" s="290"/>
      <c r="F204" s="138">
        <v>2500</v>
      </c>
      <c r="G204" s="146">
        <v>118.5</v>
      </c>
      <c r="H204" s="125">
        <f t="shared" si="8"/>
        <v>4.74</v>
      </c>
    </row>
    <row r="205" spans="1:8" s="87" customFormat="1">
      <c r="A205" s="206" t="s">
        <v>161</v>
      </c>
      <c r="B205" s="341" t="s">
        <v>259</v>
      </c>
      <c r="C205" s="342"/>
      <c r="D205" s="342"/>
      <c r="E205" s="343"/>
      <c r="F205" s="207">
        <f>F206+F209</f>
        <v>79850</v>
      </c>
      <c r="G205" s="208">
        <f>G206+G209</f>
        <v>103345.03</v>
      </c>
      <c r="H205" s="199">
        <f t="shared" si="8"/>
        <v>129.42395742016279</v>
      </c>
    </row>
    <row r="206" spans="1:8" s="87" customFormat="1">
      <c r="A206" s="119">
        <v>31</v>
      </c>
      <c r="B206" s="281" t="s">
        <v>11</v>
      </c>
      <c r="C206" s="281"/>
      <c r="D206" s="281"/>
      <c r="E206" s="282"/>
      <c r="F206" s="137">
        <f>F207+F208</f>
        <v>77350</v>
      </c>
      <c r="G206" s="189">
        <f>G207+G208</f>
        <v>0</v>
      </c>
      <c r="H206" s="125">
        <f t="shared" si="8"/>
        <v>0</v>
      </c>
    </row>
    <row r="207" spans="1:8">
      <c r="A207" s="115" t="s">
        <v>12</v>
      </c>
      <c r="B207" s="277" t="s">
        <v>13</v>
      </c>
      <c r="C207" s="289"/>
      <c r="D207" s="289"/>
      <c r="E207" s="290"/>
      <c r="F207" s="138">
        <v>70850</v>
      </c>
      <c r="G207" s="144">
        <v>0</v>
      </c>
      <c r="H207" s="125">
        <f t="shared" si="8"/>
        <v>0</v>
      </c>
    </row>
    <row r="208" spans="1:8" ht="14.45" customHeight="1">
      <c r="A208" s="115" t="s">
        <v>17</v>
      </c>
      <c r="B208" s="277" t="s">
        <v>18</v>
      </c>
      <c r="C208" s="289"/>
      <c r="D208" s="289"/>
      <c r="E208" s="290"/>
      <c r="F208" s="138">
        <v>6500</v>
      </c>
      <c r="G208" s="144">
        <v>0</v>
      </c>
      <c r="H208" s="125">
        <f t="shared" si="8"/>
        <v>0</v>
      </c>
    </row>
    <row r="209" spans="1:8" ht="14.45" customHeight="1">
      <c r="A209" s="124">
        <v>32</v>
      </c>
      <c r="B209" s="280" t="s">
        <v>19</v>
      </c>
      <c r="C209" s="281"/>
      <c r="D209" s="281"/>
      <c r="E209" s="282"/>
      <c r="F209" s="137">
        <f>F210+F211</f>
        <v>2500</v>
      </c>
      <c r="G209" s="189">
        <f>G210+G211</f>
        <v>103345.03</v>
      </c>
      <c r="H209" s="125">
        <f t="shared" si="8"/>
        <v>4133.8011999999999</v>
      </c>
    </row>
    <row r="210" spans="1:8">
      <c r="A210" s="115" t="s">
        <v>22</v>
      </c>
      <c r="B210" s="277" t="s">
        <v>23</v>
      </c>
      <c r="C210" s="289"/>
      <c r="D210" s="289"/>
      <c r="E210" s="290"/>
      <c r="F210" s="138">
        <v>2500</v>
      </c>
      <c r="G210" s="144">
        <v>0</v>
      </c>
      <c r="H210" s="125">
        <f t="shared" si="8"/>
        <v>0</v>
      </c>
    </row>
    <row r="211" spans="1:8">
      <c r="A211" s="115">
        <v>3299</v>
      </c>
      <c r="B211" s="277" t="s">
        <v>50</v>
      </c>
      <c r="C211" s="289"/>
      <c r="D211" s="289"/>
      <c r="E211" s="290"/>
      <c r="F211" s="138">
        <v>0</v>
      </c>
      <c r="G211" s="144">
        <v>103345.03</v>
      </c>
      <c r="H211" s="125">
        <v>0</v>
      </c>
    </row>
    <row r="212" spans="1:8">
      <c r="A212" s="203" t="s">
        <v>100</v>
      </c>
      <c r="B212" s="335" t="s">
        <v>142</v>
      </c>
      <c r="C212" s="336"/>
      <c r="D212" s="336"/>
      <c r="E212" s="337"/>
      <c r="F212" s="207">
        <f>F213</f>
        <v>9000</v>
      </c>
      <c r="G212" s="207">
        <f>G213</f>
        <v>4167.8599999999997</v>
      </c>
      <c r="H212" s="199">
        <f t="shared" si="8"/>
        <v>46.309555555555555</v>
      </c>
    </row>
    <row r="213" spans="1:8">
      <c r="A213" s="118">
        <v>32</v>
      </c>
      <c r="B213" s="280" t="s">
        <v>19</v>
      </c>
      <c r="C213" s="281"/>
      <c r="D213" s="281"/>
      <c r="E213" s="282"/>
      <c r="F213" s="142">
        <f>F214</f>
        <v>9000</v>
      </c>
      <c r="G213" s="142">
        <f>G214</f>
        <v>4167.8599999999997</v>
      </c>
      <c r="H213" s="125">
        <f t="shared" si="8"/>
        <v>46.309555555555555</v>
      </c>
    </row>
    <row r="214" spans="1:8">
      <c r="A214" s="115">
        <v>3232</v>
      </c>
      <c r="B214" s="284" t="s">
        <v>37</v>
      </c>
      <c r="C214" s="284"/>
      <c r="D214" s="284"/>
      <c r="E214" s="284"/>
      <c r="F214" s="143">
        <v>9000</v>
      </c>
      <c r="G214" s="143">
        <v>4167.8599999999997</v>
      </c>
      <c r="H214" s="125">
        <f t="shared" si="8"/>
        <v>46.309555555555555</v>
      </c>
    </row>
  </sheetData>
  <autoFilter ref="A1:A214" xr:uid="{00000000-0009-0000-0000-000005000000}"/>
  <mergeCells count="214">
    <mergeCell ref="B211:E211"/>
    <mergeCell ref="B198:E198"/>
    <mergeCell ref="B199:E199"/>
    <mergeCell ref="B200:E200"/>
    <mergeCell ref="B201:E201"/>
    <mergeCell ref="B202:E202"/>
    <mergeCell ref="B203:E203"/>
    <mergeCell ref="B204:E204"/>
    <mergeCell ref="B50:E50"/>
    <mergeCell ref="B51:E51"/>
    <mergeCell ref="B52:E52"/>
    <mergeCell ref="B54:E54"/>
    <mergeCell ref="B88:E88"/>
    <mergeCell ref="B150:E150"/>
    <mergeCell ref="B155:E155"/>
    <mergeCell ref="B161:E161"/>
    <mergeCell ref="B162:E162"/>
    <mergeCell ref="B173:E173"/>
    <mergeCell ref="B175:E175"/>
    <mergeCell ref="B183:E183"/>
    <mergeCell ref="B185:E185"/>
    <mergeCell ref="B184:E184"/>
    <mergeCell ref="B197:E197"/>
    <mergeCell ref="B209:E209"/>
    <mergeCell ref="B210:E210"/>
    <mergeCell ref="B55:E55"/>
    <mergeCell ref="B56:E56"/>
    <mergeCell ref="B61:E61"/>
    <mergeCell ref="B68:E68"/>
    <mergeCell ref="B70:E70"/>
    <mergeCell ref="B78:E78"/>
    <mergeCell ref="B79:E79"/>
    <mergeCell ref="B151:E151"/>
    <mergeCell ref="B157:E157"/>
    <mergeCell ref="B158:C158"/>
    <mergeCell ref="B159:E159"/>
    <mergeCell ref="B160:C160"/>
    <mergeCell ref="B168:E168"/>
    <mergeCell ref="B182:E182"/>
    <mergeCell ref="B208:E208"/>
    <mergeCell ref="B178:E178"/>
    <mergeCell ref="B179:E179"/>
    <mergeCell ref="B165:D165"/>
    <mergeCell ref="B166:D166"/>
    <mergeCell ref="B167:D167"/>
    <mergeCell ref="B170:E170"/>
    <mergeCell ref="B171:E171"/>
    <mergeCell ref="B152:E152"/>
    <mergeCell ref="B214:E214"/>
    <mergeCell ref="B66:E66"/>
    <mergeCell ref="B67:E67"/>
    <mergeCell ref="B65:E65"/>
    <mergeCell ref="B205:E205"/>
    <mergeCell ref="B206:E206"/>
    <mergeCell ref="B207:E207"/>
    <mergeCell ref="B212:E212"/>
    <mergeCell ref="B213:E213"/>
    <mergeCell ref="B191:E191"/>
    <mergeCell ref="B192:E192"/>
    <mergeCell ref="B193:E193"/>
    <mergeCell ref="B195:E195"/>
    <mergeCell ref="B189:E189"/>
    <mergeCell ref="B190:E190"/>
    <mergeCell ref="B180:E180"/>
    <mergeCell ref="B181:E181"/>
    <mergeCell ref="B186:E186"/>
    <mergeCell ref="B187:E187"/>
    <mergeCell ref="B188:E188"/>
    <mergeCell ref="B172:E172"/>
    <mergeCell ref="B174:E174"/>
    <mergeCell ref="B176:E176"/>
    <mergeCell ref="B177:E177"/>
    <mergeCell ref="B153:E153"/>
    <mergeCell ref="B154:E154"/>
    <mergeCell ref="B156:E156"/>
    <mergeCell ref="B163:E163"/>
    <mergeCell ref="B164:E164"/>
    <mergeCell ref="B141:E141"/>
    <mergeCell ref="B145:E145"/>
    <mergeCell ref="B146:E146"/>
    <mergeCell ref="B147:E147"/>
    <mergeCell ref="B148:E148"/>
    <mergeCell ref="B149:E149"/>
    <mergeCell ref="B135:E135"/>
    <mergeCell ref="B136:E136"/>
    <mergeCell ref="B137:E137"/>
    <mergeCell ref="B138:E138"/>
    <mergeCell ref="B139:E139"/>
    <mergeCell ref="B140:E140"/>
    <mergeCell ref="B144:E144"/>
    <mergeCell ref="B142:E142"/>
    <mergeCell ref="B143:E143"/>
    <mergeCell ref="B129:E129"/>
    <mergeCell ref="B130:E130"/>
    <mergeCell ref="B133:E133"/>
    <mergeCell ref="B134:E134"/>
    <mergeCell ref="B120:E120"/>
    <mergeCell ref="B121:E121"/>
    <mergeCell ref="B122:E122"/>
    <mergeCell ref="B123:E123"/>
    <mergeCell ref="B124:E124"/>
    <mergeCell ref="B125:E125"/>
    <mergeCell ref="B131:E131"/>
    <mergeCell ref="B132:E132"/>
    <mergeCell ref="B94:D94"/>
    <mergeCell ref="B95:D95"/>
    <mergeCell ref="B96:D96"/>
    <mergeCell ref="B97:D97"/>
    <mergeCell ref="B98:D98"/>
    <mergeCell ref="B100:D100"/>
    <mergeCell ref="B112:E112"/>
    <mergeCell ref="B126:E126"/>
    <mergeCell ref="B128:E128"/>
    <mergeCell ref="B119:E119"/>
    <mergeCell ref="B113:E113"/>
    <mergeCell ref="B114:E114"/>
    <mergeCell ref="B115:E115"/>
    <mergeCell ref="B116:E116"/>
    <mergeCell ref="B117:E117"/>
    <mergeCell ref="B118:E118"/>
    <mergeCell ref="B107:E107"/>
    <mergeCell ref="B108:E108"/>
    <mergeCell ref="B109:E109"/>
    <mergeCell ref="B110:E110"/>
    <mergeCell ref="B111:E111"/>
    <mergeCell ref="B101:E101"/>
    <mergeCell ref="B102:E102"/>
    <mergeCell ref="B103:E103"/>
    <mergeCell ref="B72:E72"/>
    <mergeCell ref="B63:E63"/>
    <mergeCell ref="B64:E64"/>
    <mergeCell ref="B89:E89"/>
    <mergeCell ref="B90:E90"/>
    <mergeCell ref="B91:E91"/>
    <mergeCell ref="B92:E92"/>
    <mergeCell ref="B81:E81"/>
    <mergeCell ref="B82:E82"/>
    <mergeCell ref="B83:E83"/>
    <mergeCell ref="B84:E84"/>
    <mergeCell ref="B86:E86"/>
    <mergeCell ref="B87:E87"/>
    <mergeCell ref="B75:E75"/>
    <mergeCell ref="B104:E104"/>
    <mergeCell ref="B105:E105"/>
    <mergeCell ref="B106:E106"/>
    <mergeCell ref="B53:E53"/>
    <mergeCell ref="B58:E58"/>
    <mergeCell ref="B57:E57"/>
    <mergeCell ref="B62:E62"/>
    <mergeCell ref="B21:E21"/>
    <mergeCell ref="B22:E22"/>
    <mergeCell ref="B23:E23"/>
    <mergeCell ref="B24:E24"/>
    <mergeCell ref="B26:E26"/>
    <mergeCell ref="B27:E27"/>
    <mergeCell ref="B49:E49"/>
    <mergeCell ref="B28:E28"/>
    <mergeCell ref="B30:E30"/>
    <mergeCell ref="B31:E31"/>
    <mergeCell ref="B32:E32"/>
    <mergeCell ref="B33:E33"/>
    <mergeCell ref="B29:E29"/>
    <mergeCell ref="B34:E34"/>
    <mergeCell ref="B35:E35"/>
    <mergeCell ref="B37:E37"/>
    <mergeCell ref="B38:E38"/>
    <mergeCell ref="B39:E39"/>
    <mergeCell ref="B45:E45"/>
    <mergeCell ref="B36:E36"/>
    <mergeCell ref="B46:E46"/>
    <mergeCell ref="C1:F1"/>
    <mergeCell ref="B3:E3"/>
    <mergeCell ref="B4:E4"/>
    <mergeCell ref="A5:E5"/>
    <mergeCell ref="B19:E19"/>
    <mergeCell ref="B2:G2"/>
    <mergeCell ref="B20:E20"/>
    <mergeCell ref="B25:E25"/>
    <mergeCell ref="B7:E7"/>
    <mergeCell ref="B18:E18"/>
    <mergeCell ref="A6:E6"/>
    <mergeCell ref="B8:E8"/>
    <mergeCell ref="B9:E9"/>
    <mergeCell ref="B10:E10"/>
    <mergeCell ref="B11:E11"/>
    <mergeCell ref="B12:E12"/>
    <mergeCell ref="B15:E15"/>
    <mergeCell ref="B17:E17"/>
    <mergeCell ref="B16:E16"/>
    <mergeCell ref="B13:E13"/>
    <mergeCell ref="B14:E14"/>
    <mergeCell ref="B196:E196"/>
    <mergeCell ref="B80:E80"/>
    <mergeCell ref="B85:E85"/>
    <mergeCell ref="B48:E48"/>
    <mergeCell ref="B40:E40"/>
    <mergeCell ref="B42:E42"/>
    <mergeCell ref="B43:E43"/>
    <mergeCell ref="B44:E44"/>
    <mergeCell ref="B41:E41"/>
    <mergeCell ref="B47:E47"/>
    <mergeCell ref="B59:E59"/>
    <mergeCell ref="B60:E60"/>
    <mergeCell ref="B93:E93"/>
    <mergeCell ref="B99:E99"/>
    <mergeCell ref="B169:E169"/>
    <mergeCell ref="B194:E194"/>
    <mergeCell ref="B127:E127"/>
    <mergeCell ref="B76:E76"/>
    <mergeCell ref="B77:E77"/>
    <mergeCell ref="B69:E69"/>
    <mergeCell ref="B71:E71"/>
    <mergeCell ref="B73:E73"/>
    <mergeCell ref="B74:E74"/>
  </mergeCells>
  <pageMargins left="0.82677165354330717" right="0.62992125984251968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Opći dio</vt:lpstr>
      <vt:lpstr>Prihodi i rashodi prema ekon.kl</vt:lpstr>
      <vt:lpstr>Prihodi i rashodi izvori</vt:lpstr>
      <vt:lpstr>Rahodi prema funkcijskoj klasif</vt:lpstr>
      <vt:lpstr>Račun financ.ekon.klas.</vt:lpstr>
      <vt:lpstr>Posebni dio</vt:lpstr>
      <vt:lpstr>'Posebni dio'!Print_Area</vt:lpstr>
      <vt:lpstr>'Prihodi i rashodi prema ekon.kl'!Print_Area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Nadia Ilić</cp:lastModifiedBy>
  <cp:lastPrinted>2026-07-16T05:52:57Z</cp:lastPrinted>
  <dcterms:created xsi:type="dcterms:W3CDTF">2023-01-31T17:41:16Z</dcterms:created>
  <dcterms:modified xsi:type="dcterms:W3CDTF">2026-07-27T06:24:03Z</dcterms:modified>
</cp:coreProperties>
</file>