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628"/>
  <workbookPr/>
  <mc:AlternateContent xmlns:mc="http://schemas.openxmlformats.org/markup-compatibility/2006">
    <mc:Choice Requires="x15">
      <x15ac:absPath xmlns:x15ac="http://schemas.microsoft.com/office/spreadsheetml/2010/11/ac" url="E:\2025\financijski izvještaji\izvršenje financijskog plana\"/>
    </mc:Choice>
  </mc:AlternateContent>
  <xr:revisionPtr revIDLastSave="0" documentId="13_ncr:1_{422CA123-50D2-43EA-9CA3-EB73BA38223C}" xr6:coauthVersionLast="47" xr6:coauthVersionMax="47" xr10:uidLastSave="{00000000-0000-0000-0000-000000000000}"/>
  <bookViews>
    <workbookView xWindow="0" yWindow="360" windowWidth="29040" windowHeight="15720" firstSheet="1" activeTab="5" xr2:uid="{00000000-000D-0000-FFFF-FFFF00000000}"/>
  </bookViews>
  <sheets>
    <sheet name="Opći dio" sheetId="1" r:id="rId1"/>
    <sheet name="Prihodi i rashodi prema ekon.kl" sheetId="2" r:id="rId2"/>
    <sheet name="Prihodi i rashodi izvori" sheetId="3" r:id="rId3"/>
    <sheet name="Rahodi prema funkcijskoj klasif" sheetId="6" r:id="rId4"/>
    <sheet name="Račun financ.ekon.klas." sheetId="5" r:id="rId5"/>
    <sheet name="Posebni dio" sheetId="7" r:id="rId6"/>
  </sheets>
  <definedNames>
    <definedName name="_xlnm._FilterDatabase" localSheetId="5" hidden="1">'Posebni dio'!$A$1:$A$188</definedName>
    <definedName name="_xlnm.Print_Area" localSheetId="5">'Posebni dio'!$A$1:$H$188</definedName>
    <definedName name="_xlnm.Print_Area" localSheetId="2">'Prihodi i rashodi izvori'!$A$1:$I$167</definedName>
    <definedName name="_xlnm.Print_Area" localSheetId="1">'Prihodi i rashodi prema ekon.kl'!$A$1:$H$95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145" i="3" l="1"/>
  <c r="H179" i="7"/>
  <c r="H161" i="7"/>
  <c r="H108" i="7"/>
  <c r="H95" i="7"/>
  <c r="H83" i="7"/>
  <c r="H66" i="7"/>
  <c r="H57" i="7"/>
  <c r="J20" i="1"/>
  <c r="F21" i="1"/>
  <c r="G5" i="7"/>
  <c r="H6" i="7"/>
  <c r="G83" i="7"/>
  <c r="H180" i="7"/>
  <c r="H181" i="7"/>
  <c r="H182" i="7"/>
  <c r="H183" i="7"/>
  <c r="H184" i="7"/>
  <c r="H185" i="7"/>
  <c r="G180" i="7"/>
  <c r="G181" i="7"/>
  <c r="G184" i="7"/>
  <c r="G157" i="7"/>
  <c r="G138" i="7"/>
  <c r="G130" i="7"/>
  <c r="H134" i="7"/>
  <c r="H135" i="7"/>
  <c r="H136" i="7"/>
  <c r="G134" i="7"/>
  <c r="G84" i="7"/>
  <c r="H22" i="7"/>
  <c r="G22" i="7"/>
  <c r="G6" i="7"/>
  <c r="L9" i="3"/>
  <c r="F145" i="3"/>
  <c r="F154" i="3"/>
  <c r="F148" i="3"/>
  <c r="G97" i="3"/>
  <c r="F34" i="3"/>
  <c r="F29" i="3" s="1"/>
  <c r="F4" i="3" s="1"/>
  <c r="F19" i="3"/>
  <c r="F26" i="3"/>
  <c r="F9" i="3"/>
  <c r="F10" i="3"/>
  <c r="E163" i="3"/>
  <c r="F95" i="3"/>
  <c r="G80" i="7"/>
  <c r="H71" i="7"/>
  <c r="H72" i="7"/>
  <c r="G71" i="7"/>
  <c r="H63" i="7"/>
  <c r="G62" i="7"/>
  <c r="H54" i="7"/>
  <c r="H48" i="7"/>
  <c r="H49" i="7"/>
  <c r="G45" i="7"/>
  <c r="G48" i="7"/>
  <c r="F48" i="3"/>
  <c r="F90" i="2"/>
  <c r="F89" i="2" s="1"/>
  <c r="F88" i="2" s="1"/>
  <c r="H87" i="2"/>
  <c r="F86" i="2"/>
  <c r="H86" i="2" s="1"/>
  <c r="F80" i="2"/>
  <c r="F81" i="2"/>
  <c r="F72" i="2"/>
  <c r="H71" i="2"/>
  <c r="F70" i="2"/>
  <c r="H70" i="2" s="1"/>
  <c r="F60" i="2"/>
  <c r="F53" i="2"/>
  <c r="F48" i="2"/>
  <c r="F45" i="2"/>
  <c r="F43" i="2"/>
  <c r="F39" i="2"/>
  <c r="F38" i="2" s="1"/>
  <c r="G10" i="2"/>
  <c r="G25" i="2"/>
  <c r="G30" i="2"/>
  <c r="F29" i="2"/>
  <c r="F26" i="2"/>
  <c r="F23" i="2"/>
  <c r="F20" i="2"/>
  <c r="F17" i="2"/>
  <c r="H12" i="2"/>
  <c r="G15" i="2"/>
  <c r="F14" i="2"/>
  <c r="E8" i="2"/>
  <c r="E11" i="2"/>
  <c r="E9" i="2"/>
  <c r="E26" i="2"/>
  <c r="E18" i="2"/>
  <c r="E20" i="2"/>
  <c r="E23" i="2"/>
  <c r="F9" i="2"/>
  <c r="F11" i="2"/>
  <c r="H11" i="2" s="1"/>
  <c r="H20" i="1"/>
  <c r="H21" i="1" s="1"/>
  <c r="H31" i="1"/>
  <c r="H17" i="1"/>
  <c r="E90" i="2"/>
  <c r="E89" i="2" s="1"/>
  <c r="E88" i="2" s="1"/>
  <c r="E86" i="2"/>
  <c r="E85" i="2" s="1"/>
  <c r="E81" i="2"/>
  <c r="E80" i="2" s="1"/>
  <c r="E72" i="2"/>
  <c r="E70" i="2"/>
  <c r="E60" i="2"/>
  <c r="E53" i="2"/>
  <c r="E48" i="2"/>
  <c r="E39" i="2"/>
  <c r="F8" i="2" l="1"/>
  <c r="F85" i="2"/>
  <c r="H85" i="2" s="1"/>
  <c r="F47" i="2"/>
  <c r="F37" i="2" s="1"/>
  <c r="E47" i="2"/>
  <c r="F36" i="2" l="1"/>
  <c r="E34" i="3" l="1"/>
  <c r="E26" i="3"/>
  <c r="E20" i="3"/>
  <c r="E16" i="3"/>
  <c r="F6" i="7" l="1"/>
  <c r="H14" i="7"/>
  <c r="F71" i="7"/>
  <c r="G57" i="7"/>
  <c r="F62" i="7"/>
  <c r="F57" i="7"/>
  <c r="H61" i="7"/>
  <c r="G52" i="7"/>
  <c r="F52" i="7"/>
  <c r="F48" i="7"/>
  <c r="G46" i="7"/>
  <c r="F46" i="7"/>
  <c r="G41" i="7"/>
  <c r="F41" i="7"/>
  <c r="G36" i="7"/>
  <c r="F36" i="7"/>
  <c r="F25" i="7"/>
  <c r="G25" i="7"/>
  <c r="F20" i="7"/>
  <c r="F19" i="7" s="1"/>
  <c r="F80" i="7"/>
  <c r="F184" i="7"/>
  <c r="F181" i="7"/>
  <c r="F180" i="7" s="1"/>
  <c r="F177" i="7"/>
  <c r="G177" i="7"/>
  <c r="G173" i="7"/>
  <c r="F173" i="7"/>
  <c r="G170" i="7"/>
  <c r="G169" i="7" s="1"/>
  <c r="F170" i="7"/>
  <c r="F169" i="7" s="1"/>
  <c r="F157" i="7"/>
  <c r="H168" i="7"/>
  <c r="F138" i="7"/>
  <c r="H150" i="7"/>
  <c r="H149" i="7"/>
  <c r="H148" i="7"/>
  <c r="H147" i="7"/>
  <c r="H142" i="7"/>
  <c r="F134" i="7"/>
  <c r="H124" i="7"/>
  <c r="H122" i="7"/>
  <c r="G123" i="7"/>
  <c r="F123" i="7"/>
  <c r="F91" i="7"/>
  <c r="H111" i="7"/>
  <c r="D39" i="2"/>
  <c r="E45" i="2"/>
  <c r="E43" i="2"/>
  <c r="E38" i="2" s="1"/>
  <c r="E37" i="2" s="1"/>
  <c r="E48" i="3"/>
  <c r="E47" i="3" s="1"/>
  <c r="E96" i="3"/>
  <c r="E95" i="3" s="1"/>
  <c r="E101" i="3"/>
  <c r="E147" i="3"/>
  <c r="E155" i="3"/>
  <c r="E165" i="3"/>
  <c r="F45" i="7" l="1"/>
  <c r="H123" i="7"/>
  <c r="E14" i="2"/>
  <c r="E17" i="2"/>
  <c r="E33" i="2"/>
  <c r="E32" i="2" s="1"/>
  <c r="E29" i="2"/>
  <c r="G21" i="1" l="1"/>
  <c r="G20" i="1"/>
  <c r="F75" i="7"/>
  <c r="F67" i="7"/>
  <c r="F66" i="7" s="1"/>
  <c r="D8" i="6"/>
  <c r="D7" i="6" s="1"/>
  <c r="D6" i="6" s="1"/>
  <c r="D165" i="3"/>
  <c r="D163" i="3" s="1"/>
  <c r="D154" i="3"/>
  <c r="D146" i="3"/>
  <c r="D145" i="3" s="1"/>
  <c r="D125" i="3"/>
  <c r="D104" i="3"/>
  <c r="D101" i="3"/>
  <c r="D95" i="3"/>
  <c r="D48" i="3"/>
  <c r="D45" i="3"/>
  <c r="D43" i="3" s="1"/>
  <c r="D42" i="3" s="1"/>
  <c r="D44" i="3"/>
  <c r="D37" i="3"/>
  <c r="D36" i="3" s="1"/>
  <c r="D30" i="3"/>
  <c r="D29" i="3" s="1"/>
  <c r="D23" i="3"/>
  <c r="D20" i="3"/>
  <c r="D16" i="3"/>
  <c r="D10" i="3"/>
  <c r="D9" i="3" s="1"/>
  <c r="D6" i="3"/>
  <c r="D5" i="3" s="1"/>
  <c r="D90" i="2"/>
  <c r="D89" i="2" s="1"/>
  <c r="D88" i="2" s="1"/>
  <c r="D81" i="2"/>
  <c r="D80" i="2" s="1"/>
  <c r="D72" i="2"/>
  <c r="D60" i="2"/>
  <c r="D53" i="2"/>
  <c r="D48" i="2"/>
  <c r="D43" i="2"/>
  <c r="D31" i="2"/>
  <c r="D29" i="2"/>
  <c r="D26" i="2"/>
  <c r="D23" i="2"/>
  <c r="D20" i="2"/>
  <c r="D19" i="2"/>
  <c r="D17" i="2"/>
  <c r="D16" i="2"/>
  <c r="D14" i="2"/>
  <c r="D13" i="2" s="1"/>
  <c r="D9" i="2"/>
  <c r="D8" i="2" l="1"/>
  <c r="G8" i="2" s="1"/>
  <c r="G9" i="2"/>
  <c r="D28" i="2"/>
  <c r="G29" i="2"/>
  <c r="D100" i="3"/>
  <c r="D22" i="2"/>
  <c r="D7" i="2" s="1"/>
  <c r="D6" i="2" s="1"/>
  <c r="D19" i="3"/>
  <c r="D38" i="2"/>
  <c r="D47" i="2"/>
  <c r="D47" i="3"/>
  <c r="D41" i="3" s="1"/>
  <c r="D4" i="3"/>
  <c r="F7" i="6"/>
  <c r="E7" i="6"/>
  <c r="E6" i="6" s="1"/>
  <c r="G90" i="2"/>
  <c r="I18" i="1"/>
  <c r="H53" i="2"/>
  <c r="G39" i="2"/>
  <c r="H29" i="2"/>
  <c r="G23" i="2"/>
  <c r="F16" i="3"/>
  <c r="H16" i="3" s="1"/>
  <c r="H171" i="7"/>
  <c r="G131" i="7"/>
  <c r="G79" i="7"/>
  <c r="H62" i="7"/>
  <c r="G40" i="7"/>
  <c r="G39" i="7" s="1"/>
  <c r="H25" i="7"/>
  <c r="F35" i="7"/>
  <c r="F34" i="7" s="1"/>
  <c r="F29" i="7"/>
  <c r="F28" i="7" s="1"/>
  <c r="E43" i="3"/>
  <c r="E23" i="3"/>
  <c r="E19" i="3" s="1"/>
  <c r="E6" i="3"/>
  <c r="E5" i="3" s="1"/>
  <c r="E28" i="2"/>
  <c r="E19" i="2"/>
  <c r="E16" i="2"/>
  <c r="E13" i="2"/>
  <c r="H80" i="2"/>
  <c r="H72" i="2"/>
  <c r="H45" i="2"/>
  <c r="H39" i="2"/>
  <c r="G17" i="1"/>
  <c r="H21" i="7"/>
  <c r="H26" i="7"/>
  <c r="H30" i="7"/>
  <c r="H31" i="7"/>
  <c r="H32" i="7"/>
  <c r="H33" i="7"/>
  <c r="H37" i="7"/>
  <c r="H38" i="7"/>
  <c r="H42" i="7"/>
  <c r="H43" i="7"/>
  <c r="H47" i="7"/>
  <c r="H53" i="7"/>
  <c r="H52" i="7" s="1"/>
  <c r="H58" i="7"/>
  <c r="H59" i="7"/>
  <c r="H60" i="7"/>
  <c r="H64" i="7"/>
  <c r="H68" i="7"/>
  <c r="H69" i="7"/>
  <c r="H70" i="7"/>
  <c r="H76" i="7"/>
  <c r="H77" i="7"/>
  <c r="H81" i="7"/>
  <c r="H86" i="7"/>
  <c r="H87" i="7"/>
  <c r="H88" i="7"/>
  <c r="H89" i="7"/>
  <c r="H90" i="7"/>
  <c r="H92" i="7"/>
  <c r="H93" i="7"/>
  <c r="H94" i="7"/>
  <c r="H96" i="7"/>
  <c r="H97" i="7"/>
  <c r="H98" i="7"/>
  <c r="H99" i="7"/>
  <c r="H100" i="7"/>
  <c r="H101" i="7"/>
  <c r="H102" i="7"/>
  <c r="H103" i="7"/>
  <c r="H104" i="7"/>
  <c r="H105" i="7"/>
  <c r="H106" i="7"/>
  <c r="H107" i="7"/>
  <c r="H109" i="7"/>
  <c r="H110" i="7"/>
  <c r="H112" i="7"/>
  <c r="H113" i="7"/>
  <c r="H114" i="7"/>
  <c r="H115" i="7"/>
  <c r="H116" i="7"/>
  <c r="H117" i="7"/>
  <c r="H118" i="7"/>
  <c r="H120" i="7"/>
  <c r="H121" i="7"/>
  <c r="H126" i="7"/>
  <c r="H127" i="7"/>
  <c r="H128" i="7"/>
  <c r="H129" i="7"/>
  <c r="H132" i="7"/>
  <c r="H133" i="7"/>
  <c r="H139" i="7"/>
  <c r="H140" i="7"/>
  <c r="H141" i="7"/>
  <c r="H143" i="7"/>
  <c r="H144" i="7"/>
  <c r="H145" i="7"/>
  <c r="H146" i="7"/>
  <c r="H153" i="7"/>
  <c r="H154" i="7"/>
  <c r="H155" i="7"/>
  <c r="H156" i="7"/>
  <c r="H158" i="7"/>
  <c r="H159" i="7"/>
  <c r="H160" i="7"/>
  <c r="H162" i="7"/>
  <c r="H163" i="7"/>
  <c r="H164" i="7"/>
  <c r="H165" i="7"/>
  <c r="H166" i="7"/>
  <c r="H167" i="7"/>
  <c r="H174" i="7"/>
  <c r="H188" i="7"/>
  <c r="G187" i="7"/>
  <c r="G186" i="7" s="1"/>
  <c r="F187" i="7"/>
  <c r="H178" i="7"/>
  <c r="F152" i="7"/>
  <c r="G152" i="7"/>
  <c r="G137" i="7"/>
  <c r="G67" i="7"/>
  <c r="G66" i="7" s="1"/>
  <c r="G29" i="7"/>
  <c r="F137" i="7"/>
  <c r="F131" i="7"/>
  <c r="F130" i="7" s="1"/>
  <c r="F79" i="7"/>
  <c r="F78" i="7" s="1"/>
  <c r="F65" i="7"/>
  <c r="F51" i="7"/>
  <c r="F50" i="7" s="1"/>
  <c r="F24" i="7"/>
  <c r="G20" i="7"/>
  <c r="H20" i="7" s="1"/>
  <c r="G19" i="7"/>
  <c r="G17" i="7" s="1"/>
  <c r="G85" i="7"/>
  <c r="G91" i="7"/>
  <c r="G119" i="7"/>
  <c r="G125" i="7"/>
  <c r="F125" i="7"/>
  <c r="F119" i="7"/>
  <c r="F85" i="7"/>
  <c r="F18" i="7"/>
  <c r="F17" i="7" s="1"/>
  <c r="H175" i="7"/>
  <c r="H176" i="7"/>
  <c r="G75" i="7"/>
  <c r="G74" i="7" s="1"/>
  <c r="F74" i="7"/>
  <c r="F73" i="7" s="1"/>
  <c r="G28" i="7"/>
  <c r="H40" i="2"/>
  <c r="H41" i="2"/>
  <c r="H42" i="2"/>
  <c r="H44" i="2"/>
  <c r="H46" i="2"/>
  <c r="H48" i="2"/>
  <c r="H49" i="2"/>
  <c r="H50" i="2"/>
  <c r="H51" i="2"/>
  <c r="H52" i="2"/>
  <c r="H54" i="2"/>
  <c r="H55" i="2"/>
  <c r="H56" i="2"/>
  <c r="H57" i="2"/>
  <c r="H58" i="2"/>
  <c r="H59" i="2"/>
  <c r="H60" i="2"/>
  <c r="H61" i="2"/>
  <c r="H62" i="2"/>
  <c r="H63" i="2"/>
  <c r="H64" i="2"/>
  <c r="H65" i="2"/>
  <c r="H66" i="2"/>
  <c r="H67" i="2"/>
  <c r="H68" i="2"/>
  <c r="H69" i="2"/>
  <c r="H73" i="2"/>
  <c r="H74" i="2"/>
  <c r="H75" i="2"/>
  <c r="H76" i="2"/>
  <c r="H77" i="2"/>
  <c r="H78" i="2"/>
  <c r="H79" i="2"/>
  <c r="H82" i="2"/>
  <c r="H83" i="2"/>
  <c r="H84" i="2"/>
  <c r="H91" i="2"/>
  <c r="H92" i="2"/>
  <c r="H93" i="2"/>
  <c r="H94" i="2"/>
  <c r="H95" i="2"/>
  <c r="G40" i="2"/>
  <c r="G41" i="2"/>
  <c r="G42" i="2"/>
  <c r="G44" i="2"/>
  <c r="G46" i="2"/>
  <c r="G48" i="2"/>
  <c r="G49" i="2"/>
  <c r="G50" i="2"/>
  <c r="G51" i="2"/>
  <c r="G52" i="2"/>
  <c r="G53" i="2"/>
  <c r="G54" i="2"/>
  <c r="G55" i="2"/>
  <c r="G56" i="2"/>
  <c r="G57" i="2"/>
  <c r="G58" i="2"/>
  <c r="G60" i="2"/>
  <c r="G61" i="2"/>
  <c r="G62" i="2"/>
  <c r="G63" i="2"/>
  <c r="G64" i="2"/>
  <c r="G65" i="2"/>
  <c r="G66" i="2"/>
  <c r="G67" i="2"/>
  <c r="G68" i="2"/>
  <c r="G69" i="2"/>
  <c r="G72" i="2"/>
  <c r="G73" i="2"/>
  <c r="G74" i="2"/>
  <c r="G75" i="2"/>
  <c r="G76" i="2"/>
  <c r="G77" i="2"/>
  <c r="G78" i="2"/>
  <c r="G79" i="2"/>
  <c r="G82" i="2"/>
  <c r="G91" i="2"/>
  <c r="G94" i="2"/>
  <c r="H10" i="2"/>
  <c r="H15" i="2"/>
  <c r="H18" i="2"/>
  <c r="H21" i="2"/>
  <c r="H24" i="2"/>
  <c r="H25" i="2"/>
  <c r="H27" i="2"/>
  <c r="H30" i="2"/>
  <c r="G18" i="2"/>
  <c r="G21" i="2"/>
  <c r="G24" i="2"/>
  <c r="G27" i="2"/>
  <c r="E22" i="2"/>
  <c r="H105" i="3"/>
  <c r="H106" i="3"/>
  <c r="G105" i="3"/>
  <c r="G106" i="3"/>
  <c r="H126" i="3"/>
  <c r="G126" i="3"/>
  <c r="G127" i="3"/>
  <c r="G128" i="3"/>
  <c r="G129" i="3"/>
  <c r="G130" i="3"/>
  <c r="G131" i="3"/>
  <c r="G132" i="3"/>
  <c r="G133" i="3"/>
  <c r="G134" i="3"/>
  <c r="G135" i="3"/>
  <c r="G136" i="3"/>
  <c r="G137" i="3"/>
  <c r="G138" i="3"/>
  <c r="G139" i="3"/>
  <c r="G140" i="3"/>
  <c r="G141" i="3"/>
  <c r="G142" i="3"/>
  <c r="G143" i="3"/>
  <c r="H149" i="3"/>
  <c r="H150" i="3"/>
  <c r="H151" i="3"/>
  <c r="H152" i="3"/>
  <c r="H157" i="3"/>
  <c r="H158" i="3"/>
  <c r="H159" i="3"/>
  <c r="H160" i="3"/>
  <c r="H161" i="3"/>
  <c r="H166" i="3"/>
  <c r="H147" i="3"/>
  <c r="H148" i="3"/>
  <c r="H96" i="3"/>
  <c r="G54" i="3"/>
  <c r="G55" i="3"/>
  <c r="G56" i="3"/>
  <c r="G57" i="3"/>
  <c r="G58" i="3"/>
  <c r="G59" i="3"/>
  <c r="G60" i="3"/>
  <c r="G61" i="3"/>
  <c r="G62" i="3"/>
  <c r="G63" i="3"/>
  <c r="G64" i="3"/>
  <c r="G65" i="3"/>
  <c r="G66" i="3"/>
  <c r="G67" i="3"/>
  <c r="G68" i="3"/>
  <c r="G69" i="3"/>
  <c r="G70" i="3"/>
  <c r="G71" i="3"/>
  <c r="G72" i="3"/>
  <c r="G73" i="3"/>
  <c r="G74" i="3"/>
  <c r="G75" i="3"/>
  <c r="G76" i="3"/>
  <c r="G77" i="3"/>
  <c r="G78" i="3"/>
  <c r="G79" i="3"/>
  <c r="G80" i="3"/>
  <c r="G81" i="3"/>
  <c r="G82" i="3"/>
  <c r="G83" i="3"/>
  <c r="G84" i="3"/>
  <c r="G85" i="3"/>
  <c r="G86" i="3"/>
  <c r="G87" i="3"/>
  <c r="G88" i="3"/>
  <c r="G89" i="3"/>
  <c r="G90" i="3"/>
  <c r="G91" i="3"/>
  <c r="G92" i="3"/>
  <c r="G93" i="3"/>
  <c r="G96" i="3"/>
  <c r="H49" i="3"/>
  <c r="H50" i="3"/>
  <c r="H51" i="3"/>
  <c r="H53" i="3"/>
  <c r="G49" i="3"/>
  <c r="G50" i="3"/>
  <c r="G51" i="3"/>
  <c r="G53" i="3"/>
  <c r="H21" i="3"/>
  <c r="G21" i="3"/>
  <c r="H14" i="3"/>
  <c r="H17" i="3"/>
  <c r="H7" i="3"/>
  <c r="H11" i="3"/>
  <c r="H12" i="3"/>
  <c r="H13" i="3"/>
  <c r="G7" i="3"/>
  <c r="G11" i="3"/>
  <c r="G12" i="3"/>
  <c r="G13" i="3"/>
  <c r="F104" i="3"/>
  <c r="G104" i="3" s="1"/>
  <c r="F125" i="3"/>
  <c r="E10" i="3"/>
  <c r="E9" i="3" s="1"/>
  <c r="E154" i="3"/>
  <c r="F146" i="3"/>
  <c r="E146" i="3"/>
  <c r="E125" i="3"/>
  <c r="E104" i="3"/>
  <c r="E100" i="3" s="1"/>
  <c r="H26" i="3"/>
  <c r="G95" i="3"/>
  <c r="F30" i="3"/>
  <c r="F37" i="3"/>
  <c r="F36" i="3" s="1"/>
  <c r="F20" i="3"/>
  <c r="G20" i="3" s="1"/>
  <c r="F6" i="3"/>
  <c r="F5" i="3" s="1"/>
  <c r="F165" i="3"/>
  <c r="F163" i="3" s="1"/>
  <c r="F43" i="3"/>
  <c r="F42" i="3" s="1"/>
  <c r="H45" i="3"/>
  <c r="E37" i="3"/>
  <c r="E36" i="3" s="1"/>
  <c r="E30" i="3"/>
  <c r="E29" i="3" s="1"/>
  <c r="G45" i="2"/>
  <c r="G43" i="2"/>
  <c r="G26" i="2"/>
  <c r="F19" i="2"/>
  <c r="H43" i="2"/>
  <c r="H26" i="2"/>
  <c r="H17" i="2"/>
  <c r="G81" i="2"/>
  <c r="G8" i="6"/>
  <c r="H8" i="6"/>
  <c r="H9" i="6"/>
  <c r="F13" i="2"/>
  <c r="H9" i="2"/>
  <c r="H8" i="2"/>
  <c r="G14" i="2"/>
  <c r="G24" i="3"/>
  <c r="H24" i="3"/>
  <c r="F31" i="2"/>
  <c r="E31" i="2"/>
  <c r="F23" i="3"/>
  <c r="G23" i="3" s="1"/>
  <c r="F17" i="1"/>
  <c r="F20" i="1"/>
  <c r="D6" i="5"/>
  <c r="D5" i="5" s="1"/>
  <c r="F5" i="5"/>
  <c r="E5" i="5"/>
  <c r="H140" i="3"/>
  <c r="H135" i="3"/>
  <c r="H134" i="3"/>
  <c r="H133" i="3"/>
  <c r="H130" i="3"/>
  <c r="H131" i="3"/>
  <c r="H128" i="3"/>
  <c r="H54" i="3"/>
  <c r="H55" i="3"/>
  <c r="H56" i="3"/>
  <c r="H57" i="3"/>
  <c r="H58" i="3"/>
  <c r="H59" i="3"/>
  <c r="H60" i="3"/>
  <c r="H61" i="3"/>
  <c r="H62" i="3"/>
  <c r="H63" i="3"/>
  <c r="H64" i="3"/>
  <c r="H65" i="3"/>
  <c r="H66" i="3"/>
  <c r="H67" i="3"/>
  <c r="H68" i="3"/>
  <c r="H69" i="3"/>
  <c r="H70" i="3"/>
  <c r="H71" i="3"/>
  <c r="H72" i="3"/>
  <c r="H73" i="3"/>
  <c r="H74" i="3"/>
  <c r="H75" i="3"/>
  <c r="H76" i="3"/>
  <c r="H77" i="3"/>
  <c r="H78" i="3"/>
  <c r="H79" i="3"/>
  <c r="H80" i="3"/>
  <c r="H81" i="3"/>
  <c r="H82" i="3"/>
  <c r="H83" i="3"/>
  <c r="H84" i="3"/>
  <c r="H85" i="3"/>
  <c r="H86" i="3"/>
  <c r="H87" i="3"/>
  <c r="H88" i="3"/>
  <c r="H89" i="3"/>
  <c r="H91" i="3"/>
  <c r="H93" i="3"/>
  <c r="H129" i="3"/>
  <c r="H132" i="3"/>
  <c r="H136" i="3"/>
  <c r="H137" i="3"/>
  <c r="H141" i="3"/>
  <c r="H142" i="3"/>
  <c r="H143" i="3"/>
  <c r="H102" i="3"/>
  <c r="H107" i="3"/>
  <c r="H108" i="3"/>
  <c r="H109" i="3"/>
  <c r="H110" i="3"/>
  <c r="H111" i="3"/>
  <c r="H112" i="3"/>
  <c r="H113" i="3"/>
  <c r="H114" i="3"/>
  <c r="H115" i="3"/>
  <c r="H117" i="3"/>
  <c r="H118" i="3"/>
  <c r="H119" i="3"/>
  <c r="H120" i="3"/>
  <c r="H122" i="3"/>
  <c r="G102" i="3"/>
  <c r="G107" i="3"/>
  <c r="G108" i="3"/>
  <c r="G109" i="3"/>
  <c r="G110" i="3"/>
  <c r="G111" i="3"/>
  <c r="G112" i="3"/>
  <c r="G113" i="3"/>
  <c r="G115" i="3"/>
  <c r="G116" i="3"/>
  <c r="G118" i="3"/>
  <c r="G120" i="3"/>
  <c r="G121" i="3"/>
  <c r="G122" i="3"/>
  <c r="H39" i="3"/>
  <c r="F101" i="3"/>
  <c r="H31" i="3"/>
  <c r="J18" i="1"/>
  <c r="J19" i="1"/>
  <c r="I19" i="1"/>
  <c r="J15" i="1"/>
  <c r="I15" i="1"/>
  <c r="E8" i="5"/>
  <c r="D9" i="5"/>
  <c r="D8" i="5" s="1"/>
  <c r="F8" i="5"/>
  <c r="E7" i="2" l="1"/>
  <c r="E6" i="2" s="1"/>
  <c r="E4" i="3"/>
  <c r="E145" i="3"/>
  <c r="F23" i="7"/>
  <c r="F84" i="7"/>
  <c r="F27" i="7"/>
  <c r="H17" i="7"/>
  <c r="G24" i="7"/>
  <c r="H170" i="7"/>
  <c r="D37" i="2"/>
  <c r="D36" i="2" s="1"/>
  <c r="H146" i="3"/>
  <c r="G101" i="3"/>
  <c r="F100" i="3"/>
  <c r="H101" i="3"/>
  <c r="F172" i="7"/>
  <c r="H173" i="7"/>
  <c r="H80" i="7"/>
  <c r="H29" i="7"/>
  <c r="F47" i="3"/>
  <c r="H95" i="3"/>
  <c r="H30" i="3"/>
  <c r="H23" i="3"/>
  <c r="H10" i="3"/>
  <c r="G19" i="3"/>
  <c r="H13" i="2"/>
  <c r="E42" i="3"/>
  <c r="H43" i="3"/>
  <c r="G5" i="3"/>
  <c r="H5" i="3"/>
  <c r="G44" i="3"/>
  <c r="G88" i="2"/>
  <c r="G89" i="2"/>
  <c r="F6" i="6"/>
  <c r="H6" i="6" s="1"/>
  <c r="H7" i="6"/>
  <c r="G7" i="6"/>
  <c r="H36" i="7"/>
  <c r="G6" i="3"/>
  <c r="H6" i="3"/>
  <c r="I17" i="1"/>
  <c r="H90" i="2"/>
  <c r="H44" i="3"/>
  <c r="G10" i="3"/>
  <c r="H125" i="3"/>
  <c r="G38" i="2"/>
  <c r="F30" i="1"/>
  <c r="H20" i="2"/>
  <c r="H38" i="2"/>
  <c r="G51" i="7"/>
  <c r="G50" i="7" s="1"/>
  <c r="H50" i="7" s="1"/>
  <c r="G47" i="2"/>
  <c r="H23" i="2"/>
  <c r="F22" i="2"/>
  <c r="G22" i="2" s="1"/>
  <c r="H163" i="3"/>
  <c r="G80" i="2"/>
  <c r="G48" i="3"/>
  <c r="H81" i="2"/>
  <c r="H14" i="2"/>
  <c r="G17" i="2"/>
  <c r="H29" i="3"/>
  <c r="F151" i="7"/>
  <c r="H74" i="7"/>
  <c r="G151" i="7"/>
  <c r="H157" i="7"/>
  <c r="F56" i="7"/>
  <c r="F55" i="7" s="1"/>
  <c r="H177" i="7"/>
  <c r="H85" i="7"/>
  <c r="G56" i="7"/>
  <c r="G55" i="7" s="1"/>
  <c r="G172" i="7"/>
  <c r="H13" i="7" s="1"/>
  <c r="H41" i="7"/>
  <c r="G35" i="7"/>
  <c r="H35" i="7" s="1"/>
  <c r="H138" i="7"/>
  <c r="H75" i="7"/>
  <c r="G78" i="7"/>
  <c r="H78" i="7" s="1"/>
  <c r="H79" i="7"/>
  <c r="H12" i="7"/>
  <c r="H19" i="7"/>
  <c r="G18" i="7"/>
  <c r="H18" i="7" s="1"/>
  <c r="H67" i="7"/>
  <c r="H125" i="7"/>
  <c r="H152" i="7"/>
  <c r="H187" i="7"/>
  <c r="H137" i="7"/>
  <c r="H131" i="7"/>
  <c r="H91" i="7"/>
  <c r="H46" i="7"/>
  <c r="H28" i="7"/>
  <c r="G19" i="2"/>
  <c r="H19" i="2"/>
  <c r="H10" i="7"/>
  <c r="H130" i="7"/>
  <c r="H9" i="7"/>
  <c r="H36" i="3"/>
  <c r="G36" i="3"/>
  <c r="H89" i="2"/>
  <c r="G42" i="3"/>
  <c r="G65" i="7"/>
  <c r="H65" i="7" s="1"/>
  <c r="G13" i="2"/>
  <c r="F16" i="2"/>
  <c r="H119" i="7"/>
  <c r="F44" i="7"/>
  <c r="G44" i="7"/>
  <c r="F28" i="2"/>
  <c r="H48" i="3"/>
  <c r="J17" i="1"/>
  <c r="H104" i="3"/>
  <c r="G125" i="3"/>
  <c r="H37" i="3"/>
  <c r="H20" i="3"/>
  <c r="G73" i="7"/>
  <c r="H73" i="7" s="1"/>
  <c r="F40" i="7"/>
  <c r="F39" i="7" s="1"/>
  <c r="H39" i="7" s="1"/>
  <c r="F186" i="7"/>
  <c r="G20" i="2"/>
  <c r="H165" i="3"/>
  <c r="G27" i="7"/>
  <c r="G43" i="3"/>
  <c r="H28" i="2" l="1"/>
  <c r="G28" i="2"/>
  <c r="H42" i="3"/>
  <c r="E41" i="3"/>
  <c r="F22" i="7"/>
  <c r="F7" i="7" s="1"/>
  <c r="G23" i="7"/>
  <c r="H23" i="7" s="1"/>
  <c r="H27" i="7"/>
  <c r="F83" i="7"/>
  <c r="F82" i="7" s="1"/>
  <c r="H24" i="7"/>
  <c r="H151" i="7"/>
  <c r="H55" i="7"/>
  <c r="F7" i="2"/>
  <c r="G7" i="2" s="1"/>
  <c r="G37" i="2"/>
  <c r="G4" i="3"/>
  <c r="H47" i="3"/>
  <c r="G47" i="3"/>
  <c r="H19" i="3"/>
  <c r="H51" i="7"/>
  <c r="F41" i="3"/>
  <c r="H41" i="3" s="1"/>
  <c r="H145" i="3"/>
  <c r="G100" i="3"/>
  <c r="H100" i="3"/>
  <c r="H9" i="3"/>
  <c r="G9" i="3"/>
  <c r="H88" i="2"/>
  <c r="H11" i="7"/>
  <c r="I20" i="1"/>
  <c r="I21" i="1"/>
  <c r="H22" i="2"/>
  <c r="G36" i="2"/>
  <c r="G34" i="7"/>
  <c r="H34" i="7" s="1"/>
  <c r="H172" i="7"/>
  <c r="H56" i="7"/>
  <c r="H186" i="7"/>
  <c r="H15" i="7"/>
  <c r="H45" i="7"/>
  <c r="H169" i="7"/>
  <c r="H84" i="7"/>
  <c r="H8" i="7"/>
  <c r="H47" i="2"/>
  <c r="G16" i="2"/>
  <c r="H16" i="2"/>
  <c r="H44" i="7"/>
  <c r="H40" i="7"/>
  <c r="F6" i="2" l="1"/>
  <c r="H6" i="2" s="1"/>
  <c r="H7" i="2"/>
  <c r="G41" i="3"/>
  <c r="H4" i="3"/>
  <c r="J21" i="1"/>
  <c r="F5" i="7"/>
  <c r="E36" i="2"/>
  <c r="H36" i="2" s="1"/>
  <c r="H37" i="2"/>
  <c r="G82" i="7"/>
  <c r="H82" i="7" l="1"/>
  <c r="H5" i="7"/>
  <c r="G6" i="2"/>
  <c r="H7" i="7"/>
</calcChain>
</file>

<file path=xl/sharedStrings.xml><?xml version="1.0" encoding="utf-8"?>
<sst xmlns="http://schemas.openxmlformats.org/spreadsheetml/2006/main" count="701" uniqueCount="283">
  <si>
    <t>I. OPĆI DIO</t>
  </si>
  <si>
    <t>PRIHODI POSLOVANJA</t>
  </si>
  <si>
    <t>RASHODI ZA NABAVU NEFINANCIJSKE IMOVINE</t>
  </si>
  <si>
    <t>RAZLIKA - VIŠAK / MANJAK</t>
  </si>
  <si>
    <t>IZDACI ZA FINANCIJSKU IMOVINU I OTPLATE ZAJMOVA</t>
  </si>
  <si>
    <t>INDEKS</t>
  </si>
  <si>
    <t>5=4/2*100</t>
  </si>
  <si>
    <t>6=4/3*100</t>
  </si>
  <si>
    <t>Prihodi od upravnih i administrativnih pristojbi, pristojbi po posebnim propisima i naknada</t>
  </si>
  <si>
    <t>Prihodi po posebnim propisima</t>
  </si>
  <si>
    <t>RASHODI POSLOVANJA</t>
  </si>
  <si>
    <t>Rashodi za zaposlene</t>
  </si>
  <si>
    <t>3111</t>
  </si>
  <si>
    <t>Plaće za redovan rad</t>
  </si>
  <si>
    <t>Plaće u naravi</t>
  </si>
  <si>
    <t>Ostali rashodi za zaposlene</t>
  </si>
  <si>
    <t>3121</t>
  </si>
  <si>
    <t>3132</t>
  </si>
  <si>
    <t>Doprinosi za obvezno zdravstveno osiguranje</t>
  </si>
  <si>
    <t>Materijalni rashodi</t>
  </si>
  <si>
    <t>3211</t>
  </si>
  <si>
    <t>Službena putovanja</t>
  </si>
  <si>
    <t>3212</t>
  </si>
  <si>
    <t>Naknade za prijevoz, za rad na terenu i odvojeni život</t>
  </si>
  <si>
    <t>3213</t>
  </si>
  <si>
    <t>Stručno usavršavanje zaposlenika</t>
  </si>
  <si>
    <t>3221</t>
  </si>
  <si>
    <t>Uredski materijal i ostali materijalni rashodi</t>
  </si>
  <si>
    <t>3223</t>
  </si>
  <si>
    <t>Energija</t>
  </si>
  <si>
    <t>Materijal i dijelovi za tekuće i investicijsko održavanje</t>
  </si>
  <si>
    <t>3225</t>
  </si>
  <si>
    <t>Sitni inventar i auto gume</t>
  </si>
  <si>
    <t>Službena, radna i zaštitna odjeća i obuća</t>
  </si>
  <si>
    <t>3231</t>
  </si>
  <si>
    <t>Usluge telefona, pošte i prijevoza</t>
  </si>
  <si>
    <t>3232</t>
  </si>
  <si>
    <t>Usluge tekućeg i investicijskog održavanja</t>
  </si>
  <si>
    <t>3233</t>
  </si>
  <si>
    <t>Usluge promidžbe i informiranja</t>
  </si>
  <si>
    <t>3234</t>
  </si>
  <si>
    <t>Komunalne usluge</t>
  </si>
  <si>
    <t>3235</t>
  </si>
  <si>
    <t>Zakupnine i najamnine</t>
  </si>
  <si>
    <t>Zdravstvene i veterinarske usluge</t>
  </si>
  <si>
    <t>3237</t>
  </si>
  <si>
    <t>Intelektualne i osobne usluge</t>
  </si>
  <si>
    <t>Računalne usluge</t>
  </si>
  <si>
    <t>3239</t>
  </si>
  <si>
    <t>Ostale usluge</t>
  </si>
  <si>
    <t>Ostali nespomenuti rashodi poslovanja</t>
  </si>
  <si>
    <t>3291</t>
  </si>
  <si>
    <t>Naknade za rad predstavničkih i izvršnih tijela, povjerenstava i sl.</t>
  </si>
  <si>
    <t>3292</t>
  </si>
  <si>
    <t>Premije osiguranja</t>
  </si>
  <si>
    <t>3293</t>
  </si>
  <si>
    <t>Reprezentacija</t>
  </si>
  <si>
    <t>3294</t>
  </si>
  <si>
    <t>Članarine i norme</t>
  </si>
  <si>
    <t>Pristojbe i naknade</t>
  </si>
  <si>
    <t>Troškovi sudskih postupaka</t>
  </si>
  <si>
    <t>3299</t>
  </si>
  <si>
    <t>Financijski rashodi</t>
  </si>
  <si>
    <t>3431</t>
  </si>
  <si>
    <t>Bankarske usluge i usluge platnog prometa</t>
  </si>
  <si>
    <t>3433</t>
  </si>
  <si>
    <t>Zatezne kamate</t>
  </si>
  <si>
    <t>3434</t>
  </si>
  <si>
    <t>Ostali nespomenuti financijski rashodi</t>
  </si>
  <si>
    <t>Rashodi za nabavu proizvedene dugotrajne imovine</t>
  </si>
  <si>
    <t>4221</t>
  </si>
  <si>
    <t>Uredska oprema i namještaj</t>
  </si>
  <si>
    <t>4222</t>
  </si>
  <si>
    <t>Komunikacijska oprema</t>
  </si>
  <si>
    <t>Oprema za održavanje i zaštitu</t>
  </si>
  <si>
    <t>Instrumenti, uređaji i strojevi</t>
  </si>
  <si>
    <t>Prihodi od prodaje proizvoda i robe te pruženih usluga i prihodi od donacija</t>
  </si>
  <si>
    <t>Prihodi iz nadležnog proračuna i od HZZO-a temeljem ugovornih obveza</t>
  </si>
  <si>
    <t>Plaće za posebne uvjete rada</t>
  </si>
  <si>
    <t>3214</t>
  </si>
  <si>
    <t>Ostale naknade troškova zaposlenima</t>
  </si>
  <si>
    <t>3222</t>
  </si>
  <si>
    <t>Materijal i sirovine</t>
  </si>
  <si>
    <t>4124</t>
  </si>
  <si>
    <t>Ostala prava</t>
  </si>
  <si>
    <t>4521</t>
  </si>
  <si>
    <t>Dodatna ulaganja na postrojenjima i opremi</t>
  </si>
  <si>
    <t>OPĆI PRIHODI I PRIMICI</t>
  </si>
  <si>
    <t>Opći prihodi i primici</t>
  </si>
  <si>
    <t>PRIHODI OD PRODAJE ILI ZAMJENE NEFINANCIJSKE IMOVINE I NAKNADE S NASLOVA OSIGURANJA</t>
  </si>
  <si>
    <t xml:space="preserve">UKUPNO PRIHODI </t>
  </si>
  <si>
    <t>PRIHODI ZA POSEBNE NAMJENE-HZZO</t>
  </si>
  <si>
    <t>4.A.</t>
  </si>
  <si>
    <t>PRIHODI ZA POSEBNE NAMJENE- OSTALO (USTANOVE U ZDRAVSTVU)</t>
  </si>
  <si>
    <t>Prihodi za posebne namjene - ostalo (ustanove u zdravstvu)</t>
  </si>
  <si>
    <t>4.I.</t>
  </si>
  <si>
    <t>PRIHODI ZA POSEBNE NAMJENE- HZZO</t>
  </si>
  <si>
    <t>PRIHODI ZA POSEBNE NAMJENE - HZZO</t>
  </si>
  <si>
    <t>VLASTITI PRIHODI</t>
  </si>
  <si>
    <t>3.1.</t>
  </si>
  <si>
    <t>Vlastiti prihodi - ustanove u zdravstvu</t>
  </si>
  <si>
    <t>7.2.</t>
  </si>
  <si>
    <t>UKUPNO RASHODI</t>
  </si>
  <si>
    <t>Medicinska i laboratorijska oprema</t>
  </si>
  <si>
    <t>3.5.</t>
  </si>
  <si>
    <t>VLASTITI PRIHODI- PRENESNI VIŠAK PRIHODA- USTANOVE U ZDRAVST</t>
  </si>
  <si>
    <t>4224</t>
  </si>
  <si>
    <t>4225</t>
  </si>
  <si>
    <t>3112</t>
  </si>
  <si>
    <t>3113</t>
  </si>
  <si>
    <t>3114</t>
  </si>
  <si>
    <t>3236</t>
  </si>
  <si>
    <t>3238</t>
  </si>
  <si>
    <t>Plaće za prekovremeni rad</t>
  </si>
  <si>
    <t>1002</t>
  </si>
  <si>
    <t>KAPITALNA ULAGANJA U ZDRAVSTVU</t>
  </si>
  <si>
    <t>K100001</t>
  </si>
  <si>
    <t>IZGRADNJA I OPREMANJE ZDRAVSTVENIH USTANOVA</t>
  </si>
  <si>
    <t>1017</t>
  </si>
  <si>
    <t>JAVNOZDRAVSTVENI PRIORITETI I PREVENCIJA BOLESTI</t>
  </si>
  <si>
    <t>A100001</t>
  </si>
  <si>
    <t>DDD MJERE - PROMICANJE I INFORMIRANJE</t>
  </si>
  <si>
    <t>A100002</t>
  </si>
  <si>
    <t>PROGRAM ZAŠTITE MENTALNOG ZDRAVLJA</t>
  </si>
  <si>
    <t>A100003</t>
  </si>
  <si>
    <t>PROGRAM PREVENCIJE PUŠENJA</t>
  </si>
  <si>
    <t>A100004</t>
  </si>
  <si>
    <t>PROMICANJE TJELESNE AKTIVNOSTI I PREVENCIJE PRETILOSTI</t>
  </si>
  <si>
    <t>A100006</t>
  </si>
  <si>
    <t>PROGRAM PREVENCIJE SPOLNO PRENOSIVIH BOLESTI U OSNOVNIM I SREDNJIM ŠKOLAMA</t>
  </si>
  <si>
    <t>A100007</t>
  </si>
  <si>
    <t>MJERENJE KONCENTRACIJE PELUDI AMBROZIJE U ZRAKU</t>
  </si>
  <si>
    <t>A100008</t>
  </si>
  <si>
    <t>PROGRAM IZVANBOLNIČKOG LIJEČENJA OVISNOSTI</t>
  </si>
  <si>
    <t>A100012</t>
  </si>
  <si>
    <t>NACIONALNI PROGRAM PREVENCIJE RAKA DOJKE</t>
  </si>
  <si>
    <t>A100016</t>
  </si>
  <si>
    <t>PROGRAM „RAZUMNO S ANTIBIOTICIMA“</t>
  </si>
  <si>
    <t>A100017</t>
  </si>
  <si>
    <t>PROGRAM "POMOZI DA"</t>
  </si>
  <si>
    <t>1003</t>
  </si>
  <si>
    <t>PROGRAM REDOVNE DJELATNOSTI- JAVNO ZDRAVSTVENA ZAŠTITA</t>
  </si>
  <si>
    <t>PRIMARNA ZDRAVSTVENA ZAŠTITA</t>
  </si>
  <si>
    <t>VLASTITI PRIHODI -PRENESENI VIŠAK PRIHODA (USTANOVE U ZDRAVSTVU)</t>
  </si>
  <si>
    <t>PRIHODI OD NEF.  IMOV. I NADOK. ŠTETA S OSNO. OSIG.- U. U ZD</t>
  </si>
  <si>
    <t>BROJČANA OZNAKA I NAZIV</t>
  </si>
  <si>
    <t>4(3/2*100)</t>
  </si>
  <si>
    <t>UKUPNO PRIHODI</t>
  </si>
  <si>
    <t xml:space="preserve">Prihodi od prodaje proizvedene dugotrajne imovine </t>
  </si>
  <si>
    <t>Izdaci za otplatu glavnice primljenih kredita i zajmova</t>
  </si>
  <si>
    <t xml:space="preserve">Pomoći iz inozemstva i od subjekata unutar općeg proračuna </t>
  </si>
  <si>
    <t xml:space="preserve">Prihodi od imovine </t>
  </si>
  <si>
    <t>Kamate na oročena sredstva i depozite po viđenju</t>
  </si>
  <si>
    <t>Kazne, upravne mjere i ostali prihodi</t>
  </si>
  <si>
    <t>POMOĆI</t>
  </si>
  <si>
    <t>5.H</t>
  </si>
  <si>
    <t>Pomoći ustanove u zdravstvu</t>
  </si>
  <si>
    <t>5.H.</t>
  </si>
  <si>
    <t>Prihodi od nefinancijske imovine i nadoknade šteta s osnove osiguranja (ustanove u zdravstvu)</t>
  </si>
  <si>
    <t>Mokrička 54, Zaprešić</t>
  </si>
  <si>
    <t>Zavod za javno zdravstvo Zagrebačke županije</t>
  </si>
  <si>
    <t>PRIHODI ZA POSEBNE NAMJENE - VIŠAK - USTANOVE U ZDRAVSTVU</t>
  </si>
  <si>
    <t>4.X.</t>
  </si>
  <si>
    <t>5.Š.</t>
  </si>
  <si>
    <t>VLASTITI PRIHODI- USTANOVE U ZDRAVSTVU</t>
  </si>
  <si>
    <t>POMOĆI - USTANOVE U ZDRAVSTVU</t>
  </si>
  <si>
    <t>Vlastiti prihodi - preneseni višak prihoda - ustanove u zdravstvu</t>
  </si>
  <si>
    <t>Prihodi za posebne namjene - višak - ustanove u zdravstvu</t>
  </si>
  <si>
    <t>Pomoći - višak prihoda - ustanove u zdravstvu</t>
  </si>
  <si>
    <t>Prihodi za posebne namjene - HZZO</t>
  </si>
  <si>
    <t>SAŽETAK RAČUNA PRIHODA I RASHODA</t>
  </si>
  <si>
    <t>SAŽETAK RAČUNA FINANCIRANJA</t>
  </si>
  <si>
    <t>Brojčana oznaka i naziv</t>
  </si>
  <si>
    <t>6 PRIHODI POSLOVANJA</t>
  </si>
  <si>
    <t>7 PRIHODI OD PRODAJE NEFINANCIJSKE IMOVINE</t>
  </si>
  <si>
    <t>3 RASHODI  POSLOVANJA</t>
  </si>
  <si>
    <t>8 PRIMICI OD FINANCIJSKE IMOVINE I ZADUŽIVANJA</t>
  </si>
  <si>
    <t>5 IZDACI ZA FINANCIJSKU IMOVINU I OTPLATE ZAJMOVA</t>
  </si>
  <si>
    <t xml:space="preserve">RAZLIKA PRIMITAKA I IZDATAKA </t>
  </si>
  <si>
    <t>5(4/2*100)</t>
  </si>
  <si>
    <t>6(4/3*100)</t>
  </si>
  <si>
    <t xml:space="preserve">                  SAŽETAK RAČUN PRIHODA I RASHODA I RAČUNA FINANCIRANJA</t>
  </si>
  <si>
    <t xml:space="preserve"> RAČUN PRIHODA I RASHODA</t>
  </si>
  <si>
    <t xml:space="preserve">BROJČANA OZNAKA I NAZIV </t>
  </si>
  <si>
    <t>IZVJEŠTAJ O PRIHODIMA I RASHODIMA PREMA EKONOMSKOJ KLASIFIKACIJI</t>
  </si>
  <si>
    <t xml:space="preserve">                   UKUPNI PRIHODI</t>
  </si>
  <si>
    <t xml:space="preserve">                   UKUPNI RASHODI</t>
  </si>
  <si>
    <t>IZVJEŠTAJ O PRIHODIMA I RASHODIMA PREMA IZVORIMA FINANCIRANJA</t>
  </si>
  <si>
    <t xml:space="preserve">IZVJEŠTAJ O RASHODIMA PREMA FUNKCIJSKOJ KLASIFIKACIJI </t>
  </si>
  <si>
    <t>UKUPNI RASHODI</t>
  </si>
  <si>
    <t>07</t>
  </si>
  <si>
    <t>Zdravstvo</t>
  </si>
  <si>
    <t>Službe javnog zdravstva</t>
  </si>
  <si>
    <t>RAČUN FINANCIRANJA</t>
  </si>
  <si>
    <t>PRIMICI OD FINANCIJSKE IMOVINE I ZADUŽIVANJA</t>
  </si>
  <si>
    <t>Primici od zaduživanja</t>
  </si>
  <si>
    <t>IZVJEŠTAJ RAČUNA FINANCIRANJA PREMA EKONOMSKOJ KLASIFIKACIJI</t>
  </si>
  <si>
    <t xml:space="preserve">42303 ZAVOD ZA JAVNO ZDRAVSTVO ZAGREBAČKE ŽUPANIJE </t>
  </si>
  <si>
    <t>II. POSEBNI DIO</t>
  </si>
  <si>
    <t>IZVJEŠTAJ PO PROGRAMSKOJ KLASIFIKACIJI</t>
  </si>
  <si>
    <t>Izvorni plan ili rebalans 2024.</t>
  </si>
  <si>
    <t>Ostvarenje/Izvršenje        I.-VI.2024.</t>
  </si>
  <si>
    <t>PRENESENI VIŠAK/MANJAK IZ PRETHODNE GODINE</t>
  </si>
  <si>
    <t>PRIJENOS VIŠKA/MANJKA U SLJEDEĆE RAZDOBLJE</t>
  </si>
  <si>
    <t>Pomoći proračunskim korisnicima iz proračuna koji im nije nadležan</t>
  </si>
  <si>
    <t>Tekuće pomoći proračunskim korisnicima iz proračuna koji im nije nadležan</t>
  </si>
  <si>
    <t xml:space="preserve">Prihodi od financijske imovine </t>
  </si>
  <si>
    <t>Rashodi za usluge</t>
  </si>
  <si>
    <t>Zdravstvene i veterinarske usluge- DDD mjere</t>
  </si>
  <si>
    <t>Rashodi za materijal i energiju</t>
  </si>
  <si>
    <t>072</t>
  </si>
  <si>
    <t>Opće medicinske usluge</t>
  </si>
  <si>
    <t>074</t>
  </si>
  <si>
    <t>3224</t>
  </si>
  <si>
    <t>3227</t>
  </si>
  <si>
    <t>Naknade za rad predstavničkih i izvršnih tijela, povjerenstava i slično</t>
  </si>
  <si>
    <t>3295</t>
  </si>
  <si>
    <t>3296</t>
  </si>
  <si>
    <t>4223</t>
  </si>
  <si>
    <t>Prijevozna sredstva u cestovnom prometu</t>
  </si>
  <si>
    <t>Ostali nespomenuti prihodi</t>
  </si>
  <si>
    <t>Prihodi od pruženih usluga</t>
  </si>
  <si>
    <t>Prihodi od HZZO-a na temelju ugovornih obveza</t>
  </si>
  <si>
    <t>Prihodi i nadležnog proračuna za financiranje rashoda poslovanja</t>
  </si>
  <si>
    <t>Prihodi i nadležnog proračuna za financiranje redovne djelatnosti proračunskog korisnika</t>
  </si>
  <si>
    <t>Ostali prihodi</t>
  </si>
  <si>
    <t>Prihodi od prodaje proizvoda i robe te pruženih usluga</t>
  </si>
  <si>
    <t>Plaće (bruto)</t>
  </si>
  <si>
    <t>Prihodi od prodaje prijevoznih sredstava</t>
  </si>
  <si>
    <t>Naknade troškova zaposlenima</t>
  </si>
  <si>
    <t>Naknade za prijevoz</t>
  </si>
  <si>
    <t>Stručno usavršavanje</t>
  </si>
  <si>
    <t>Uredski materijal i ostali materijani rashodi</t>
  </si>
  <si>
    <t>Službena radna odjeća i obuća</t>
  </si>
  <si>
    <t>Usluge telefona pošte i prijevoza</t>
  </si>
  <si>
    <t>Naknade za rad predstavničkih i izvršnih tijela i uprav.</t>
  </si>
  <si>
    <t>Članarine</t>
  </si>
  <si>
    <t>Ostali financijski rashodi</t>
  </si>
  <si>
    <t>Postrojenja i oprema</t>
  </si>
  <si>
    <t>Doprinosi na plaće</t>
  </si>
  <si>
    <t>Rezultat poslovanja</t>
  </si>
  <si>
    <t>Prihodi od nefinancijske imovine i nadoknade šteta s osnove osiguranja (ustanove u zdravsvu)</t>
  </si>
  <si>
    <t>Prihodi iz nadležnog proračuna za financiranje rashoda za nabavu nefinancijske imovine</t>
  </si>
  <si>
    <t>1.1.</t>
  </si>
  <si>
    <t>DECENTRALIZIRANA SREDSTVA- ZDRAVSTVO</t>
  </si>
  <si>
    <t>4.3.</t>
  </si>
  <si>
    <t>Izvor 1.1.</t>
  </si>
  <si>
    <t xml:space="preserve">Opći prihodi i primici </t>
  </si>
  <si>
    <t>Izvor 3.1.</t>
  </si>
  <si>
    <t>Izvor 3.5.</t>
  </si>
  <si>
    <t>Preneseni višak prihoda (ustanove u zdravstvu)</t>
  </si>
  <si>
    <t>Izvor 4.A.</t>
  </si>
  <si>
    <t>Izvor 4.I.</t>
  </si>
  <si>
    <t>Izvor 4.X.</t>
  </si>
  <si>
    <t>Prihodi za posebne namjene - višak - ustanove u zdravstvu - HZZO</t>
  </si>
  <si>
    <t>Izvor 5.H.</t>
  </si>
  <si>
    <t xml:space="preserve">Pomoći - ustanove u zdravstvu </t>
  </si>
  <si>
    <t>Izvor 7.2.</t>
  </si>
  <si>
    <t xml:space="preserve">Prihodi od prodaje nefinancijske imovine i nadoknade šteta s osnova osiguranja </t>
  </si>
  <si>
    <t>GLAVA 002 ZDRAVSTVO</t>
  </si>
  <si>
    <t>4 RASHODI ZA NABAVU NEFINANCIJSKE IMOVINE</t>
  </si>
  <si>
    <t xml:space="preserve">Zaprešić, 25.02.2026. </t>
  </si>
  <si>
    <t xml:space="preserve"> IZVJEŠTAJ O IZVRŠENJU FINANCIJSKOG PLANA ZAVODA ZA JAVNO ZDRAVSTVO ZAGREBAČKE ŽUPANIJE ZA RAZDOBLJE 01.01. - 31.12.2025. GODINE</t>
  </si>
  <si>
    <t>Ostvarenje/Izvršenje           I.-XII.2024.</t>
  </si>
  <si>
    <t>Izvorni plan ili rebalans 2025.</t>
  </si>
  <si>
    <t>Ostvarenje/Izvršenje        I.-XII.2025.</t>
  </si>
  <si>
    <t>PRENESENI VIŠAK ZA KORIŠTENJE U 2026. GODINI</t>
  </si>
  <si>
    <t>Ostvarenje/Izvršenje           I.-XII.2024</t>
  </si>
  <si>
    <t>Ostvarenje/Izvršenje             I.-XII.2024.</t>
  </si>
  <si>
    <t>IZVORNI PLAN ILI REBALANS 2025.</t>
  </si>
  <si>
    <t>IZVRŠENJE    I.-XII.2025.</t>
  </si>
  <si>
    <t>Rashodi po osnovi utroška lijekova i potrošnog medicinskog materijala</t>
  </si>
  <si>
    <t>Naknade građanima i kućanstvima na temelju osiguranja i druge naknade</t>
  </si>
  <si>
    <t xml:space="preserve">Rashodi po osnovi utroška lijekova i potrošnog medicinskog materijala </t>
  </si>
  <si>
    <t>POMOĆI- VIŠAK PRIHODA- USTANOVE U ZDRAVSTVU</t>
  </si>
  <si>
    <t>Izvor 5.Š.</t>
  </si>
  <si>
    <t>Rashodi lijekova i potrošnog medicinskog materijala kod zdravstvenih ustanova</t>
  </si>
  <si>
    <t>Naknada građanima i kućanstvima na temelju osiguranja i druge naknade</t>
  </si>
  <si>
    <t xml:space="preserve">Ostale naknade građanima i kućanstvima iz proračuna </t>
  </si>
  <si>
    <t>Naknade građanima i kućanstvima u novcu</t>
  </si>
  <si>
    <t xml:space="preserve">Pomoći temeljem prijenosa EU sredstava </t>
  </si>
  <si>
    <t>Tekuće pomoći temeljem prijenosa EU sredstava</t>
  </si>
  <si>
    <t>Broj: UV-191-26-2/3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</si>
</sst>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41A]#,##0.00;[$-41A]&quot;- &quot;#,##0.00"/>
  </numFmts>
  <fonts count="42">
    <font>
      <sz val="11"/>
      <color theme="1"/>
      <name val="Calibri"/>
      <family val="2"/>
      <charset val="238"/>
      <scheme val="minor"/>
    </font>
    <font>
      <b/>
      <sz val="12"/>
      <color indexed="8"/>
      <name val="Arial"/>
      <family val="2"/>
      <charset val="238"/>
    </font>
    <font>
      <b/>
      <sz val="14"/>
      <color indexed="8"/>
      <name val="Arial"/>
      <family val="2"/>
      <charset val="238"/>
    </font>
    <font>
      <sz val="10"/>
      <color indexed="8"/>
      <name val="Arial"/>
      <family val="2"/>
      <charset val="238"/>
    </font>
    <font>
      <sz val="14"/>
      <color indexed="8"/>
      <name val="Arial"/>
      <family val="2"/>
      <charset val="238"/>
    </font>
    <font>
      <b/>
      <sz val="10"/>
      <color indexed="8"/>
      <name val="Arial"/>
      <family val="2"/>
      <charset val="238"/>
    </font>
    <font>
      <b/>
      <sz val="10"/>
      <name val="Arial"/>
      <family val="2"/>
      <charset val="238"/>
    </font>
    <font>
      <b/>
      <sz val="10"/>
      <color theme="1"/>
      <name val="Arial"/>
      <family val="2"/>
      <charset val="238"/>
    </font>
    <font>
      <sz val="10"/>
      <name val="Arial"/>
      <family val="2"/>
      <charset val="238"/>
    </font>
    <font>
      <b/>
      <sz val="12"/>
      <name val="Arial"/>
      <family val="2"/>
      <charset val="238"/>
    </font>
    <font>
      <sz val="12"/>
      <name val="Arial"/>
      <family val="2"/>
      <charset val="238"/>
    </font>
    <font>
      <sz val="11"/>
      <color theme="1"/>
      <name val="Arial"/>
      <family val="2"/>
      <charset val="238"/>
    </font>
    <font>
      <sz val="8"/>
      <color theme="1"/>
      <name val="Arial"/>
      <family val="2"/>
      <charset val="238"/>
    </font>
    <font>
      <sz val="10"/>
      <name val="Geneva"/>
      <charset val="238"/>
    </font>
    <font>
      <sz val="8"/>
      <color theme="1"/>
      <name val="Calibri"/>
      <family val="2"/>
      <charset val="238"/>
      <scheme val="minor"/>
    </font>
    <font>
      <sz val="8"/>
      <color indexed="8"/>
      <name val="Arial"/>
      <family val="2"/>
      <charset val="238"/>
    </font>
    <font>
      <sz val="10"/>
      <color indexed="8"/>
      <name val="MS Sans Serif"/>
      <family val="2"/>
      <charset val="238"/>
    </font>
    <font>
      <b/>
      <sz val="8"/>
      <name val="Arial"/>
      <family val="2"/>
      <charset val="238"/>
    </font>
    <font>
      <sz val="8"/>
      <name val="Arial"/>
      <family val="2"/>
      <charset val="238"/>
    </font>
    <font>
      <sz val="10"/>
      <color theme="1"/>
      <name val="Arial"/>
      <family val="2"/>
      <charset val="238"/>
    </font>
    <font>
      <sz val="8"/>
      <color rgb="FF000000"/>
      <name val="Arial"/>
      <family val="2"/>
      <charset val="238"/>
    </font>
    <font>
      <b/>
      <sz val="10"/>
      <color rgb="FF000000"/>
      <name val="Arial"/>
      <family val="2"/>
      <charset val="238"/>
    </font>
    <font>
      <b/>
      <sz val="12"/>
      <color theme="1"/>
      <name val="Arial"/>
      <family val="2"/>
      <charset val="238"/>
    </font>
    <font>
      <sz val="10"/>
      <color rgb="FF000000"/>
      <name val="Arial"/>
      <family val="2"/>
      <charset val="238"/>
    </font>
    <font>
      <b/>
      <sz val="8"/>
      <name val="Calibri"/>
      <family val="2"/>
      <charset val="238"/>
      <scheme val="minor"/>
    </font>
    <font>
      <sz val="8"/>
      <color indexed="8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b/>
      <sz val="11"/>
      <color indexed="8"/>
      <name val="Arial"/>
      <family val="2"/>
      <charset val="238"/>
    </font>
    <font>
      <b/>
      <sz val="9"/>
      <color indexed="8"/>
      <name val="Arial"/>
      <family val="2"/>
      <charset val="238"/>
    </font>
    <font>
      <b/>
      <sz val="9"/>
      <name val="Arial"/>
      <family val="2"/>
      <charset val="238"/>
    </font>
    <font>
      <b/>
      <sz val="11"/>
      <color theme="1"/>
      <name val="Arial"/>
      <family val="2"/>
      <charset val="238"/>
    </font>
    <font>
      <sz val="9"/>
      <color theme="1"/>
      <name val="Arial"/>
      <family val="2"/>
      <charset val="238"/>
    </font>
    <font>
      <b/>
      <sz val="11"/>
      <name val="Arial"/>
      <family val="2"/>
      <charset val="238"/>
    </font>
    <font>
      <sz val="11"/>
      <name val="Arial"/>
      <family val="2"/>
      <charset val="238"/>
    </font>
    <font>
      <b/>
      <i/>
      <sz val="10"/>
      <name val="Arial"/>
      <family val="2"/>
      <charset val="238"/>
    </font>
    <font>
      <b/>
      <i/>
      <sz val="10"/>
      <color indexed="8"/>
      <name val="Arial"/>
      <family val="2"/>
      <charset val="238"/>
    </font>
    <font>
      <i/>
      <sz val="10"/>
      <name val="Arial"/>
      <family val="2"/>
      <charset val="238"/>
    </font>
    <font>
      <b/>
      <sz val="11"/>
      <color theme="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b/>
      <sz val="8"/>
      <color theme="1"/>
      <name val="Arial"/>
      <family val="2"/>
      <charset val="238"/>
    </font>
    <font>
      <sz val="11"/>
      <name val="Calibri"/>
      <family val="2"/>
      <charset val="238"/>
      <scheme val="minor"/>
    </font>
    <font>
      <i/>
      <sz val="10"/>
      <color indexed="8"/>
      <name val="Arial"/>
      <family val="2"/>
      <charset val="238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rgb="FFA3C9B9"/>
      </patternFill>
    </fill>
    <fill>
      <patternFill patternType="solid">
        <fgColor theme="0"/>
        <bgColor rgb="FFC1C1FF"/>
      </patternFill>
    </fill>
    <fill>
      <patternFill patternType="solid">
        <fgColor theme="0"/>
        <bgColor rgb="FFE1E1FF"/>
      </patternFill>
    </fill>
    <fill>
      <patternFill patternType="solid">
        <fgColor theme="0"/>
        <bgColor rgb="FFFEDE01"/>
      </patternFill>
    </fill>
    <fill>
      <patternFill patternType="solid">
        <fgColor theme="0"/>
        <bgColor rgb="FFFFFFFF"/>
      </patternFill>
    </fill>
    <fill>
      <patternFill patternType="solid">
        <fgColor rgb="FFCCCCFF"/>
        <bgColor indexed="64"/>
      </patternFill>
    </fill>
  </fills>
  <borders count="3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rgb="FF000000"/>
      </left>
      <right style="hair">
        <color rgb="FF000000"/>
      </right>
      <top style="hair">
        <color rgb="FF000000"/>
      </top>
      <bottom style="hair">
        <color rgb="FF000000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rgb="FF000000"/>
      </left>
      <right/>
      <top style="hair">
        <color rgb="FF000000"/>
      </top>
      <bottom style="hair">
        <color rgb="FF000000"/>
      </bottom>
      <diagonal/>
    </border>
    <border>
      <left/>
      <right/>
      <top style="hair">
        <color rgb="FF000000"/>
      </top>
      <bottom style="hair">
        <color rgb="FF000000"/>
      </bottom>
      <diagonal/>
    </border>
    <border>
      <left/>
      <right style="hair">
        <color rgb="FF000000"/>
      </right>
      <top style="hair">
        <color rgb="FF000000"/>
      </top>
      <bottom style="hair">
        <color rgb="FF000000"/>
      </bottom>
      <diagonal/>
    </border>
    <border>
      <left style="hair">
        <color indexed="64"/>
      </left>
      <right/>
      <top style="hair">
        <color rgb="FF000000"/>
      </top>
      <bottom style="hair">
        <color rgb="FF000000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 style="hair">
        <color rgb="FF000000"/>
      </left>
      <right style="hair">
        <color indexed="64"/>
      </right>
      <top style="hair">
        <color rgb="FF000000"/>
      </top>
      <bottom style="hair">
        <color rgb="FF000000"/>
      </bottom>
      <diagonal/>
    </border>
    <border>
      <left/>
      <right style="hair">
        <color indexed="64"/>
      </right>
      <top style="hair">
        <color rgb="FF000000"/>
      </top>
      <bottom style="hair">
        <color rgb="FF000000"/>
      </bottom>
      <diagonal/>
    </border>
    <border>
      <left style="hair">
        <color indexed="64"/>
      </left>
      <right style="hair">
        <color indexed="64"/>
      </right>
      <top style="hair">
        <color rgb="FF000000"/>
      </top>
      <bottom style="hair">
        <color rgb="FF000000"/>
      </bottom>
      <diagonal/>
    </border>
    <border>
      <left/>
      <right/>
      <top/>
      <bottom style="hair">
        <color rgb="FF000000"/>
      </bottom>
      <diagonal/>
    </border>
    <border>
      <left style="hair">
        <color rgb="FF000000"/>
      </left>
      <right/>
      <top style="hair">
        <color rgb="FF000000"/>
      </top>
      <bottom/>
      <diagonal/>
    </border>
    <border>
      <left/>
      <right/>
      <top style="hair">
        <color rgb="FF000000"/>
      </top>
      <bottom/>
      <diagonal/>
    </border>
    <border>
      <left/>
      <right style="hair">
        <color rgb="FF000000"/>
      </right>
      <top style="hair">
        <color rgb="FF000000"/>
      </top>
      <bottom/>
      <diagonal/>
    </border>
    <border>
      <left style="hair">
        <color rgb="FF000000"/>
      </left>
      <right style="hair">
        <color rgb="FF000000"/>
      </right>
      <top/>
      <bottom style="hair">
        <color rgb="FF000000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rgb="FF000000"/>
      </left>
      <right style="hair">
        <color rgb="FF000000"/>
      </right>
      <top style="hair">
        <color rgb="FF000000"/>
      </top>
      <bottom/>
      <diagonal/>
    </border>
  </borders>
  <cellStyleXfs count="9">
    <xf numFmtId="0" fontId="0" fillId="0" borderId="0"/>
    <xf numFmtId="0" fontId="13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8" fillId="0" borderId="0"/>
    <xf numFmtId="0" fontId="8" fillId="0" borderId="0"/>
  </cellStyleXfs>
  <cellXfs count="363">
    <xf numFmtId="0" fontId="0" fillId="0" borderId="0" xfId="0"/>
    <xf numFmtId="0" fontId="2" fillId="0" borderId="0" xfId="0" applyFont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3" fontId="3" fillId="0" borderId="0" xfId="0" applyNumberFormat="1" applyFont="1" applyAlignment="1">
      <alignment horizontal="center" vertical="center" wrapText="1"/>
    </xf>
    <xf numFmtId="0" fontId="9" fillId="0" borderId="0" xfId="0" quotePrefix="1" applyFont="1" applyAlignment="1">
      <alignment horizontal="left" wrapText="1"/>
    </xf>
    <xf numFmtId="0" fontId="10" fillId="0" borderId="0" xfId="0" applyFont="1" applyAlignment="1">
      <alignment wrapText="1"/>
    </xf>
    <xf numFmtId="3" fontId="1" fillId="0" borderId="0" xfId="0" applyNumberFormat="1" applyFont="1" applyAlignment="1">
      <alignment horizontal="right"/>
    </xf>
    <xf numFmtId="0" fontId="14" fillId="0" borderId="0" xfId="0" applyFont="1"/>
    <xf numFmtId="0" fontId="15" fillId="0" borderId="5" xfId="0" quotePrefix="1" applyFont="1" applyBorder="1" applyAlignment="1">
      <alignment horizontal="center"/>
    </xf>
    <xf numFmtId="3" fontId="5" fillId="0" borderId="5" xfId="0" applyNumberFormat="1" applyFont="1" applyBorder="1" applyAlignment="1">
      <alignment horizontal="right" vertical="top"/>
    </xf>
    <xf numFmtId="0" fontId="8" fillId="0" borderId="0" xfId="0" applyFont="1"/>
    <xf numFmtId="0" fontId="8" fillId="0" borderId="0" xfId="0" applyFont="1" applyAlignment="1">
      <alignment horizontal="center"/>
    </xf>
    <xf numFmtId="4" fontId="8" fillId="0" borderId="0" xfId="0" applyNumberFormat="1" applyFont="1" applyAlignment="1">
      <alignment horizontal="right"/>
    </xf>
    <xf numFmtId="3" fontId="8" fillId="0" borderId="0" xfId="0" applyNumberFormat="1" applyFont="1"/>
    <xf numFmtId="0" fontId="6" fillId="0" borderId="0" xfId="0" applyFont="1"/>
    <xf numFmtId="0" fontId="8" fillId="0" borderId="0" xfId="0" applyFont="1" applyAlignment="1">
      <alignment horizontal="left" wrapText="1"/>
    </xf>
    <xf numFmtId="0" fontId="17" fillId="0" borderId="0" xfId="0" applyFont="1"/>
    <xf numFmtId="0" fontId="15" fillId="0" borderId="6" xfId="2" quotePrefix="1" applyFont="1" applyBorder="1" applyAlignment="1">
      <alignment horizontal="center" vertical="center" wrapText="1"/>
    </xf>
    <xf numFmtId="3" fontId="18" fillId="0" borderId="6" xfId="1" applyNumberFormat="1" applyFont="1" applyBorder="1" applyAlignment="1">
      <alignment horizontal="center" vertical="center" wrapText="1"/>
    </xf>
    <xf numFmtId="0" fontId="6" fillId="0" borderId="6" xfId="0" applyFont="1" applyBorder="1" applyAlignment="1">
      <alignment horizontal="left" vertical="center"/>
    </xf>
    <xf numFmtId="0" fontId="5" fillId="0" borderId="6" xfId="3" applyFont="1" applyBorder="1" applyAlignment="1">
      <alignment horizontal="left" vertical="center" wrapText="1"/>
    </xf>
    <xf numFmtId="3" fontId="6" fillId="0" borderId="6" xfId="0" applyNumberFormat="1" applyFont="1" applyBorder="1" applyAlignment="1">
      <alignment horizontal="right" vertical="center"/>
    </xf>
    <xf numFmtId="0" fontId="8" fillId="0" borderId="6" xfId="0" applyFont="1" applyBorder="1" applyAlignment="1">
      <alignment horizontal="left" vertical="center"/>
    </xf>
    <xf numFmtId="0" fontId="3" fillId="0" borderId="6" xfId="3" applyBorder="1" applyAlignment="1">
      <alignment horizontal="left" vertical="center" wrapText="1"/>
    </xf>
    <xf numFmtId="0" fontId="5" fillId="0" borderId="6" xfId="4" applyFont="1" applyBorder="1" applyAlignment="1">
      <alignment horizontal="left" vertical="center" wrapText="1"/>
    </xf>
    <xf numFmtId="0" fontId="3" fillId="0" borderId="6" xfId="4" applyBorder="1" applyAlignment="1">
      <alignment horizontal="left" vertical="center" wrapText="1"/>
    </xf>
    <xf numFmtId="0" fontId="8" fillId="0" borderId="6" xfId="0" applyFont="1" applyBorder="1"/>
    <xf numFmtId="0" fontId="3" fillId="0" borderId="6" xfId="5" applyBorder="1" applyAlignment="1">
      <alignment horizontal="left" vertical="center" wrapText="1"/>
    </xf>
    <xf numFmtId="0" fontId="19" fillId="0" borderId="0" xfId="0" applyFont="1"/>
    <xf numFmtId="0" fontId="12" fillId="0" borderId="0" xfId="0" applyFont="1"/>
    <xf numFmtId="0" fontId="19" fillId="0" borderId="6" xfId="0" applyFont="1" applyBorder="1"/>
    <xf numFmtId="0" fontId="21" fillId="5" borderId="10" xfId="0" applyFont="1" applyFill="1" applyBorder="1" applyAlignment="1" applyProtection="1">
      <alignment vertical="top" wrapText="1" readingOrder="1"/>
      <protection locked="0"/>
    </xf>
    <xf numFmtId="0" fontId="21" fillId="6" borderId="10" xfId="0" applyFont="1" applyFill="1" applyBorder="1" applyAlignment="1" applyProtection="1">
      <alignment vertical="top" wrapText="1" readingOrder="1"/>
      <protection locked="0"/>
    </xf>
    <xf numFmtId="0" fontId="21" fillId="8" borderId="10" xfId="0" applyFont="1" applyFill="1" applyBorder="1" applyAlignment="1" applyProtection="1">
      <alignment vertical="top" wrapText="1" readingOrder="1"/>
      <protection locked="0"/>
    </xf>
    <xf numFmtId="0" fontId="19" fillId="8" borderId="10" xfId="0" applyFont="1" applyFill="1" applyBorder="1" applyAlignment="1" applyProtection="1">
      <alignment vertical="top" wrapText="1" readingOrder="1"/>
      <protection locked="0"/>
    </xf>
    <xf numFmtId="0" fontId="21" fillId="2" borderId="10" xfId="0" applyFont="1" applyFill="1" applyBorder="1" applyAlignment="1" applyProtection="1">
      <alignment vertical="top" wrapText="1" readingOrder="1"/>
      <protection locked="0"/>
    </xf>
    <xf numFmtId="3" fontId="6" fillId="0" borderId="5" xfId="0" applyNumberFormat="1" applyFont="1" applyBorder="1" applyAlignment="1">
      <alignment horizontal="right" vertical="top" wrapText="1"/>
    </xf>
    <xf numFmtId="4" fontId="6" fillId="0" borderId="6" xfId="0" applyNumberFormat="1" applyFont="1" applyBorder="1" applyAlignment="1">
      <alignment horizontal="right" vertical="center"/>
    </xf>
    <xf numFmtId="4" fontId="8" fillId="0" borderId="6" xfId="0" applyNumberFormat="1" applyFont="1" applyBorder="1" applyAlignment="1">
      <alignment horizontal="right" vertical="center"/>
    </xf>
    <xf numFmtId="4" fontId="3" fillId="0" borderId="6" xfId="3" applyNumberFormat="1" applyBorder="1" applyAlignment="1">
      <alignment vertical="center" wrapText="1"/>
    </xf>
    <xf numFmtId="4" fontId="6" fillId="0" borderId="6" xfId="0" applyNumberFormat="1" applyFont="1" applyBorder="1" applyAlignment="1">
      <alignment vertical="center"/>
    </xf>
    <xf numFmtId="4" fontId="8" fillId="0" borderId="6" xfId="0" applyNumberFormat="1" applyFont="1" applyBorder="1" applyAlignment="1">
      <alignment vertical="center"/>
    </xf>
    <xf numFmtId="4" fontId="3" fillId="0" borderId="6" xfId="4" applyNumberFormat="1" applyBorder="1" applyAlignment="1">
      <alignment vertical="center" wrapText="1"/>
    </xf>
    <xf numFmtId="4" fontId="5" fillId="0" borderId="6" xfId="3" applyNumberFormat="1" applyFont="1" applyBorder="1" applyAlignment="1">
      <alignment vertical="center" wrapText="1"/>
    </xf>
    <xf numFmtId="0" fontId="8" fillId="0" borderId="0" xfId="0" applyFont="1" applyAlignment="1">
      <alignment horizontal="left" vertical="top"/>
    </xf>
    <xf numFmtId="0" fontId="8" fillId="0" borderId="0" xfId="0" applyFont="1" applyAlignment="1">
      <alignment horizontal="right"/>
    </xf>
    <xf numFmtId="4" fontId="7" fillId="2" borderId="5" xfId="0" applyNumberFormat="1" applyFont="1" applyFill="1" applyBorder="1" applyAlignment="1">
      <alignment vertical="center"/>
    </xf>
    <xf numFmtId="4" fontId="0" fillId="0" borderId="0" xfId="0" applyNumberFormat="1"/>
    <xf numFmtId="3" fontId="8" fillId="0" borderId="6" xfId="0" applyNumberFormat="1" applyFont="1" applyBorder="1" applyAlignment="1">
      <alignment vertical="center"/>
    </xf>
    <xf numFmtId="0" fontId="5" fillId="0" borderId="6" xfId="6" applyFont="1" applyBorder="1" applyAlignment="1">
      <alignment horizontal="left" vertical="center" wrapText="1"/>
    </xf>
    <xf numFmtId="4" fontId="8" fillId="0" borderId="0" xfId="0" applyNumberFormat="1" applyFont="1" applyAlignment="1">
      <alignment horizontal="right" vertical="center"/>
    </xf>
    <xf numFmtId="4" fontId="8" fillId="0" borderId="0" xfId="0" applyNumberFormat="1" applyFont="1"/>
    <xf numFmtId="4" fontId="19" fillId="0" borderId="0" xfId="0" applyNumberFormat="1" applyFont="1"/>
    <xf numFmtId="4" fontId="19" fillId="0" borderId="6" xfId="0" applyNumberFormat="1" applyFont="1" applyBorder="1"/>
    <xf numFmtId="3" fontId="3" fillId="0" borderId="6" xfId="3" applyNumberFormat="1" applyBorder="1" applyAlignment="1">
      <alignment vertical="center" wrapText="1"/>
    </xf>
    <xf numFmtId="4" fontId="3" fillId="0" borderId="6" xfId="4" applyNumberFormat="1" applyBorder="1" applyAlignment="1">
      <alignment wrapText="1"/>
    </xf>
    <xf numFmtId="0" fontId="7" fillId="0" borderId="6" xfId="0" applyFont="1" applyBorder="1"/>
    <xf numFmtId="4" fontId="7" fillId="0" borderId="6" xfId="0" applyNumberFormat="1" applyFont="1" applyBorder="1"/>
    <xf numFmtId="4" fontId="7" fillId="0" borderId="6" xfId="0" applyNumberFormat="1" applyFont="1" applyBorder="1" applyAlignment="1">
      <alignment vertical="top"/>
    </xf>
    <xf numFmtId="3" fontId="19" fillId="0" borderId="0" xfId="0" applyNumberFormat="1" applyFont="1"/>
    <xf numFmtId="2" fontId="7" fillId="0" borderId="5" xfId="0" applyNumberFormat="1" applyFont="1" applyBorder="1" applyAlignment="1">
      <alignment vertical="center"/>
    </xf>
    <xf numFmtId="0" fontId="3" fillId="0" borderId="6" xfId="4" applyBorder="1" applyAlignment="1">
      <alignment vertical="center" wrapText="1"/>
    </xf>
    <xf numFmtId="4" fontId="8" fillId="2" borderId="6" xfId="0" applyNumberFormat="1" applyFont="1" applyFill="1" applyBorder="1" applyAlignment="1">
      <alignment horizontal="right" vertical="center"/>
    </xf>
    <xf numFmtId="4" fontId="8" fillId="0" borderId="6" xfId="0" applyNumberFormat="1" applyFont="1" applyBorder="1" applyAlignment="1">
      <alignment vertical="top"/>
    </xf>
    <xf numFmtId="0" fontId="27" fillId="0" borderId="0" xfId="0" applyFont="1" applyAlignment="1">
      <alignment horizontal="center" vertical="center" wrapText="1"/>
    </xf>
    <xf numFmtId="0" fontId="28" fillId="0" borderId="2" xfId="0" quotePrefix="1" applyFont="1" applyBorder="1" applyAlignment="1">
      <alignment horizontal="center" vertical="center" wrapText="1"/>
    </xf>
    <xf numFmtId="4" fontId="29" fillId="0" borderId="5" xfId="1" applyNumberFormat="1" applyFont="1" applyBorder="1" applyAlignment="1">
      <alignment horizontal="center" vertical="center" wrapText="1"/>
    </xf>
    <xf numFmtId="0" fontId="11" fillId="0" borderId="0" xfId="0" applyFont="1"/>
    <xf numFmtId="0" fontId="30" fillId="0" borderId="1" xfId="0" applyFont="1" applyBorder="1" applyAlignment="1">
      <alignment horizontal="center" vertical="center"/>
    </xf>
    <xf numFmtId="0" fontId="30" fillId="0" borderId="0" xfId="0" applyFont="1"/>
    <xf numFmtId="0" fontId="31" fillId="0" borderId="0" xfId="0" applyFont="1"/>
    <xf numFmtId="0" fontId="12" fillId="0" borderId="5" xfId="0" applyFont="1" applyBorder="1" applyAlignment="1">
      <alignment horizontal="center"/>
    </xf>
    <xf numFmtId="3" fontId="11" fillId="0" borderId="0" xfId="0" applyNumberFormat="1" applyFont="1"/>
    <xf numFmtId="4" fontId="7" fillId="0" borderId="5" xfId="0" applyNumberFormat="1" applyFont="1" applyBorder="1" applyAlignment="1">
      <alignment vertical="center"/>
    </xf>
    <xf numFmtId="0" fontId="11" fillId="0" borderId="0" xfId="0" applyFont="1" applyAlignment="1">
      <alignment horizontal="center" vertical="center" wrapText="1"/>
    </xf>
    <xf numFmtId="0" fontId="7" fillId="0" borderId="5" xfId="0" quotePrefix="1" applyFont="1" applyBorder="1" applyAlignment="1">
      <alignment horizontal="right" vertical="top"/>
    </xf>
    <xf numFmtId="0" fontId="6" fillId="2" borderId="6" xfId="0" applyFont="1" applyFill="1" applyBorder="1" applyAlignment="1">
      <alignment horizontal="left" vertical="center"/>
    </xf>
    <xf numFmtId="4" fontId="6" fillId="2" borderId="6" xfId="0" applyNumberFormat="1" applyFont="1" applyFill="1" applyBorder="1" applyAlignment="1">
      <alignment vertical="center"/>
    </xf>
    <xf numFmtId="0" fontId="33" fillId="0" borderId="0" xfId="0" applyFont="1" applyAlignment="1">
      <alignment horizontal="center"/>
    </xf>
    <xf numFmtId="0" fontId="33" fillId="0" borderId="0" xfId="0" applyFont="1"/>
    <xf numFmtId="0" fontId="34" fillId="2" borderId="6" xfId="0" applyFont="1" applyFill="1" applyBorder="1" applyAlignment="1">
      <alignment horizontal="left" vertical="center"/>
    </xf>
    <xf numFmtId="0" fontId="35" fillId="2" borderId="6" xfId="3" applyFont="1" applyFill="1" applyBorder="1" applyAlignment="1">
      <alignment horizontal="left" vertical="center" wrapText="1"/>
    </xf>
    <xf numFmtId="4" fontId="34" fillId="2" borderId="6" xfId="0" applyNumberFormat="1" applyFont="1" applyFill="1" applyBorder="1" applyAlignment="1">
      <alignment vertical="center"/>
    </xf>
    <xf numFmtId="4" fontId="36" fillId="2" borderId="6" xfId="0" applyNumberFormat="1" applyFont="1" applyFill="1" applyBorder="1" applyAlignment="1">
      <alignment horizontal="right" vertical="center"/>
    </xf>
    <xf numFmtId="0" fontId="34" fillId="2" borderId="0" xfId="0" applyFont="1" applyFill="1"/>
    <xf numFmtId="0" fontId="8" fillId="2" borderId="0" xfId="0" applyFont="1" applyFill="1"/>
    <xf numFmtId="0" fontId="36" fillId="2" borderId="0" xfId="0" applyFont="1" applyFill="1"/>
    <xf numFmtId="0" fontId="35" fillId="2" borderId="6" xfId="4" applyFont="1" applyFill="1" applyBorder="1" applyAlignment="1">
      <alignment horizontal="left" vertical="center" wrapText="1"/>
    </xf>
    <xf numFmtId="0" fontId="5" fillId="2" borderId="6" xfId="5" applyFont="1" applyFill="1" applyBorder="1" applyAlignment="1">
      <alignment horizontal="left" vertical="center" wrapText="1"/>
    </xf>
    <xf numFmtId="0" fontId="9" fillId="0" borderId="0" xfId="0" applyFont="1" applyAlignment="1">
      <alignment horizontal="center" vertical="center"/>
    </xf>
    <xf numFmtId="0" fontId="7" fillId="0" borderId="0" xfId="0" applyFont="1"/>
    <xf numFmtId="3" fontId="7" fillId="0" borderId="0" xfId="0" applyNumberFormat="1" applyFont="1"/>
    <xf numFmtId="0" fontId="5" fillId="0" borderId="6" xfId="0" quotePrefix="1" applyFont="1" applyBorder="1" applyAlignment="1">
      <alignment horizontal="center" vertical="center" wrapText="1"/>
    </xf>
    <xf numFmtId="4" fontId="6" fillId="0" borderId="6" xfId="1" applyNumberFormat="1" applyFont="1" applyBorder="1" applyAlignment="1">
      <alignment horizontal="center" vertical="center" wrapText="1"/>
    </xf>
    <xf numFmtId="0" fontId="5" fillId="3" borderId="6" xfId="0" quotePrefix="1" applyFont="1" applyFill="1" applyBorder="1" applyAlignment="1">
      <alignment horizontal="center" vertical="center" wrapText="1"/>
    </xf>
    <xf numFmtId="4" fontId="6" fillId="3" borderId="6" xfId="1" applyNumberFormat="1" applyFont="1" applyFill="1" applyBorder="1" applyAlignment="1">
      <alignment horizontal="center" vertical="center" wrapText="1"/>
    </xf>
    <xf numFmtId="0" fontId="24" fillId="0" borderId="6" xfId="0" applyFont="1" applyBorder="1" applyAlignment="1">
      <alignment horizontal="center" vertical="center" wrapText="1"/>
    </xf>
    <xf numFmtId="0" fontId="25" fillId="0" borderId="6" xfId="2" quotePrefix="1" applyFont="1" applyBorder="1" applyAlignment="1">
      <alignment horizontal="center" vertical="center" wrapText="1"/>
    </xf>
    <xf numFmtId="3" fontId="26" fillId="0" borderId="6" xfId="1" applyNumberFormat="1" applyFont="1" applyBorder="1" applyAlignment="1">
      <alignment horizontal="center" vertical="center" wrapText="1"/>
    </xf>
    <xf numFmtId="4" fontId="26" fillId="0" borderId="6" xfId="1" applyNumberFormat="1" applyFont="1" applyBorder="1" applyAlignment="1">
      <alignment horizontal="center" vertical="center" wrapText="1"/>
    </xf>
    <xf numFmtId="0" fontId="37" fillId="0" borderId="0" xfId="0" applyFont="1"/>
    <xf numFmtId="0" fontId="7" fillId="0" borderId="6" xfId="0" quotePrefix="1" applyFont="1" applyBorder="1"/>
    <xf numFmtId="4" fontId="37" fillId="0" borderId="6" xfId="0" applyNumberFormat="1" applyFont="1" applyBorder="1"/>
    <xf numFmtId="0" fontId="39" fillId="0" borderId="0" xfId="0" applyFont="1"/>
    <xf numFmtId="4" fontId="18" fillId="0" borderId="6" xfId="1" applyNumberFormat="1" applyFont="1" applyBorder="1" applyAlignment="1">
      <alignment horizontal="center" vertical="center" wrapText="1"/>
    </xf>
    <xf numFmtId="0" fontId="38" fillId="0" borderId="6" xfId="0" applyFont="1" applyBorder="1" applyAlignment="1">
      <alignment horizontal="left" vertical="center"/>
    </xf>
    <xf numFmtId="0" fontId="6" fillId="0" borderId="19" xfId="0" applyFont="1" applyBorder="1" applyAlignment="1">
      <alignment horizontal="center" vertical="center"/>
    </xf>
    <xf numFmtId="0" fontId="6" fillId="0" borderId="19" xfId="0" applyFont="1" applyBorder="1" applyAlignment="1">
      <alignment horizontal="left" vertical="center"/>
    </xf>
    <xf numFmtId="0" fontId="6" fillId="0" borderId="19" xfId="0" applyFont="1" applyBorder="1" applyAlignment="1">
      <alignment horizontal="left" vertical="center" wrapText="1"/>
    </xf>
    <xf numFmtId="3" fontId="6" fillId="0" borderId="19" xfId="0" applyNumberFormat="1" applyFont="1" applyBorder="1" applyAlignment="1">
      <alignment vertical="center"/>
    </xf>
    <xf numFmtId="4" fontId="8" fillId="0" borderId="19" xfId="0" applyNumberFormat="1" applyFont="1" applyBorder="1" applyAlignment="1">
      <alignment horizontal="right" vertical="center"/>
    </xf>
    <xf numFmtId="0" fontId="8" fillId="0" borderId="0" xfId="0" applyFont="1" applyAlignment="1">
      <alignment horizontal="center" vertical="center"/>
    </xf>
    <xf numFmtId="0" fontId="8" fillId="0" borderId="0" xfId="0" applyFont="1" applyAlignment="1">
      <alignment horizontal="left" vertical="center"/>
    </xf>
    <xf numFmtId="0" fontId="8" fillId="0" borderId="0" xfId="0" applyFont="1" applyAlignment="1">
      <alignment vertical="center" wrapText="1"/>
    </xf>
    <xf numFmtId="3" fontId="8" fillId="0" borderId="0" xfId="0" applyNumberFormat="1" applyFont="1" applyAlignment="1">
      <alignment vertical="center"/>
    </xf>
    <xf numFmtId="4" fontId="8" fillId="0" borderId="6" xfId="0" applyNumberFormat="1" applyFont="1" applyBorder="1"/>
    <xf numFmtId="4" fontId="5" fillId="3" borderId="6" xfId="0" applyNumberFormat="1" applyFont="1" applyFill="1" applyBorder="1" applyAlignment="1">
      <alignment horizontal="center" vertical="center" wrapText="1"/>
    </xf>
    <xf numFmtId="4" fontId="8" fillId="2" borderId="6" xfId="0" applyNumberFormat="1" applyFont="1" applyFill="1" applyBorder="1" applyAlignment="1">
      <alignment vertical="center"/>
    </xf>
    <xf numFmtId="4" fontId="5" fillId="2" borderId="6" xfId="0" applyNumberFormat="1" applyFont="1" applyFill="1" applyBorder="1" applyAlignment="1">
      <alignment horizontal="center" vertical="center" wrapText="1"/>
    </xf>
    <xf numFmtId="0" fontId="23" fillId="8" borderId="10" xfId="0" applyFont="1" applyFill="1" applyBorder="1" applyAlignment="1" applyProtection="1">
      <alignment vertical="top" wrapText="1" readingOrder="1"/>
      <protection locked="0"/>
    </xf>
    <xf numFmtId="0" fontId="21" fillId="8" borderId="14" xfId="0" applyFont="1" applyFill="1" applyBorder="1" applyAlignment="1" applyProtection="1">
      <alignment horizontal="left" vertical="top" wrapText="1" readingOrder="1"/>
      <protection locked="0"/>
    </xf>
    <xf numFmtId="0" fontId="19" fillId="0" borderId="6" xfId="0" quotePrefix="1" applyFont="1" applyBorder="1" applyAlignment="1">
      <alignment vertical="center"/>
    </xf>
    <xf numFmtId="4" fontId="6" fillId="0" borderId="0" xfId="0" applyNumberFormat="1" applyFont="1"/>
    <xf numFmtId="4" fontId="8" fillId="0" borderId="6" xfId="0" applyNumberFormat="1" applyFont="1" applyBorder="1" applyAlignment="1">
      <alignment horizontal="left" vertical="center"/>
    </xf>
    <xf numFmtId="4" fontId="19" fillId="0" borderId="6" xfId="0" applyNumberFormat="1" applyFont="1" applyBorder="1" applyAlignment="1">
      <alignment vertical="top"/>
    </xf>
    <xf numFmtId="0" fontId="5" fillId="0" borderId="6" xfId="3" applyFont="1" applyBorder="1" applyAlignment="1">
      <alignment horizontal="left" vertical="top" wrapText="1"/>
    </xf>
    <xf numFmtId="0" fontId="6" fillId="0" borderId="6" xfId="0" applyFont="1" applyBorder="1" applyAlignment="1">
      <alignment horizontal="left" vertical="top"/>
    </xf>
    <xf numFmtId="4" fontId="5" fillId="0" borderId="11" xfId="2" quotePrefix="1" applyNumberFormat="1" applyFont="1" applyBorder="1" applyAlignment="1">
      <alignment horizontal="right" vertical="center" wrapText="1"/>
    </xf>
    <xf numFmtId="0" fontId="8" fillId="0" borderId="20" xfId="0" applyFont="1" applyBorder="1" applyAlignment="1">
      <alignment horizontal="right" vertical="center"/>
    </xf>
    <xf numFmtId="0" fontId="19" fillId="8" borderId="12" xfId="0" applyFont="1" applyFill="1" applyBorder="1" applyAlignment="1" applyProtection="1">
      <alignment vertical="top" wrapText="1" readingOrder="1"/>
      <protection locked="0"/>
    </xf>
    <xf numFmtId="0" fontId="19" fillId="8" borderId="12" xfId="0" applyFont="1" applyFill="1" applyBorder="1" applyAlignment="1" applyProtection="1">
      <alignment horizontal="right" vertical="top" wrapText="1" readingOrder="1"/>
      <protection locked="0"/>
    </xf>
    <xf numFmtId="0" fontId="21" fillId="8" borderId="10" xfId="0" applyFont="1" applyFill="1" applyBorder="1" applyAlignment="1" applyProtection="1">
      <alignment horizontal="left" vertical="top" wrapText="1" readingOrder="1"/>
      <protection locked="0"/>
    </xf>
    <xf numFmtId="0" fontId="6" fillId="0" borderId="20" xfId="0" applyFont="1" applyBorder="1" applyAlignment="1">
      <alignment horizontal="left" vertical="center"/>
    </xf>
    <xf numFmtId="0" fontId="21" fillId="2" borderId="12" xfId="0" applyFont="1" applyFill="1" applyBorder="1" applyAlignment="1" applyProtection="1">
      <alignment vertical="top" wrapText="1" readingOrder="1"/>
      <protection locked="0"/>
    </xf>
    <xf numFmtId="0" fontId="21" fillId="8" borderId="12" xfId="0" applyFont="1" applyFill="1" applyBorder="1" applyAlignment="1" applyProtection="1">
      <alignment vertical="top" wrapText="1" readingOrder="1"/>
      <protection locked="0"/>
    </xf>
    <xf numFmtId="0" fontId="6" fillId="0" borderId="12" xfId="0" applyFont="1" applyBorder="1" applyAlignment="1">
      <alignment horizontal="right" vertical="center"/>
    </xf>
    <xf numFmtId="16" fontId="21" fillId="8" borderId="10" xfId="0" applyNumberFormat="1" applyFont="1" applyFill="1" applyBorder="1" applyAlignment="1" applyProtection="1">
      <alignment horizontal="left" vertical="top" wrapText="1" readingOrder="1"/>
      <protection locked="0"/>
    </xf>
    <xf numFmtId="0" fontId="37" fillId="0" borderId="0" xfId="0" applyFont="1" applyAlignment="1">
      <alignment horizontal="left"/>
    </xf>
    <xf numFmtId="0" fontId="7" fillId="8" borderId="10" xfId="0" applyFont="1" applyFill="1" applyBorder="1" applyAlignment="1" applyProtection="1">
      <alignment horizontal="left" vertical="top" wrapText="1" readingOrder="1"/>
      <protection locked="0"/>
    </xf>
    <xf numFmtId="0" fontId="6" fillId="0" borderId="12" xfId="0" applyFont="1" applyBorder="1" applyAlignment="1">
      <alignment horizontal="left" vertical="center"/>
    </xf>
    <xf numFmtId="0" fontId="7" fillId="8" borderId="12" xfId="0" applyFont="1" applyFill="1" applyBorder="1" applyAlignment="1" applyProtection="1">
      <alignment horizontal="right" vertical="top" wrapText="1" readingOrder="1"/>
      <protection locked="0"/>
    </xf>
    <xf numFmtId="0" fontId="21" fillId="7" borderId="10" xfId="0" applyFont="1" applyFill="1" applyBorder="1" applyAlignment="1" applyProtection="1">
      <alignment vertical="top" wrapText="1" readingOrder="1"/>
      <protection locked="0"/>
    </xf>
    <xf numFmtId="164" fontId="21" fillId="4" borderId="10" xfId="0" applyNumberFormat="1" applyFont="1" applyFill="1" applyBorder="1" applyAlignment="1" applyProtection="1">
      <alignment horizontal="right" wrapText="1" readingOrder="1"/>
      <protection locked="0"/>
    </xf>
    <xf numFmtId="164" fontId="23" fillId="4" borderId="10" xfId="0" applyNumberFormat="1" applyFont="1" applyFill="1" applyBorder="1" applyAlignment="1" applyProtection="1">
      <alignment horizontal="right" wrapText="1" readingOrder="1"/>
      <protection locked="0"/>
    </xf>
    <xf numFmtId="4" fontId="7" fillId="0" borderId="13" xfId="0" applyNumberFormat="1" applyFont="1" applyBorder="1" applyAlignment="1">
      <alignment horizontal="right"/>
    </xf>
    <xf numFmtId="4" fontId="19" fillId="0" borderId="13" xfId="0" applyNumberFormat="1" applyFont="1" applyBorder="1" applyAlignment="1">
      <alignment horizontal="right"/>
    </xf>
    <xf numFmtId="164" fontId="21" fillId="5" borderId="10" xfId="0" applyNumberFormat="1" applyFont="1" applyFill="1" applyBorder="1" applyAlignment="1" applyProtection="1">
      <alignment horizontal="right" wrapText="1" readingOrder="1"/>
      <protection locked="0"/>
    </xf>
    <xf numFmtId="164" fontId="21" fillId="6" borderId="10" xfId="0" applyNumberFormat="1" applyFont="1" applyFill="1" applyBorder="1" applyAlignment="1" applyProtection="1">
      <alignment horizontal="right" wrapText="1" readingOrder="1"/>
      <protection locked="0"/>
    </xf>
    <xf numFmtId="164" fontId="21" fillId="8" borderId="10" xfId="0" applyNumberFormat="1" applyFont="1" applyFill="1" applyBorder="1" applyAlignment="1" applyProtection="1">
      <alignment horizontal="right" wrapText="1" readingOrder="1"/>
      <protection locked="0"/>
    </xf>
    <xf numFmtId="164" fontId="23" fillId="8" borderId="10" xfId="0" applyNumberFormat="1" applyFont="1" applyFill="1" applyBorder="1" applyAlignment="1" applyProtection="1">
      <alignment horizontal="right" wrapText="1" readingOrder="1"/>
      <protection locked="0"/>
    </xf>
    <xf numFmtId="164" fontId="19" fillId="2" borderId="10" xfId="0" applyNumberFormat="1" applyFont="1" applyFill="1" applyBorder="1" applyAlignment="1" applyProtection="1">
      <alignment horizontal="right" wrapText="1" readingOrder="1"/>
      <protection locked="0"/>
    </xf>
    <xf numFmtId="164" fontId="7" fillId="2" borderId="10" xfId="0" applyNumberFormat="1" applyFont="1" applyFill="1" applyBorder="1" applyAlignment="1" applyProtection="1">
      <alignment horizontal="right" wrapText="1" readingOrder="1"/>
      <protection locked="0"/>
    </xf>
    <xf numFmtId="164" fontId="19" fillId="8" borderId="10" xfId="0" applyNumberFormat="1" applyFont="1" applyFill="1" applyBorder="1" applyAlignment="1" applyProtection="1">
      <alignment horizontal="right" wrapText="1" readingOrder="1"/>
      <protection locked="0"/>
    </xf>
    <xf numFmtId="164" fontId="7" fillId="8" borderId="10" xfId="0" applyNumberFormat="1" applyFont="1" applyFill="1" applyBorder="1" applyAlignment="1" applyProtection="1">
      <alignment horizontal="right" wrapText="1" readingOrder="1"/>
      <protection locked="0"/>
    </xf>
    <xf numFmtId="164" fontId="23" fillId="6" borderId="10" xfId="0" applyNumberFormat="1" applyFont="1" applyFill="1" applyBorder="1" applyAlignment="1" applyProtection="1">
      <alignment horizontal="right" wrapText="1" readingOrder="1"/>
      <protection locked="0"/>
    </xf>
    <xf numFmtId="164" fontId="23" fillId="5" borderId="10" xfId="0" applyNumberFormat="1" applyFont="1" applyFill="1" applyBorder="1" applyAlignment="1" applyProtection="1">
      <alignment horizontal="right" wrapText="1" readingOrder="1"/>
      <protection locked="0"/>
    </xf>
    <xf numFmtId="164" fontId="21" fillId="0" borderId="10" xfId="0" applyNumberFormat="1" applyFont="1" applyBorder="1" applyAlignment="1" applyProtection="1">
      <alignment horizontal="right" wrapText="1" readingOrder="1"/>
      <protection locked="0"/>
    </xf>
    <xf numFmtId="4" fontId="21" fillId="8" borderId="10" xfId="0" applyNumberFormat="1" applyFont="1" applyFill="1" applyBorder="1" applyAlignment="1" applyProtection="1">
      <alignment horizontal="right" wrapText="1" readingOrder="1"/>
      <protection locked="0"/>
    </xf>
    <xf numFmtId="4" fontId="23" fillId="8" borderId="10" xfId="0" applyNumberFormat="1" applyFont="1" applyFill="1" applyBorder="1" applyAlignment="1" applyProtection="1">
      <alignment horizontal="right" wrapText="1" readingOrder="1"/>
      <protection locked="0"/>
    </xf>
    <xf numFmtId="164" fontId="21" fillId="2" borderId="10" xfId="0" applyNumberFormat="1" applyFont="1" applyFill="1" applyBorder="1" applyAlignment="1" applyProtection="1">
      <alignment horizontal="right" wrapText="1" readingOrder="1"/>
      <protection locked="0"/>
    </xf>
    <xf numFmtId="164" fontId="21" fillId="7" borderId="10" xfId="0" applyNumberFormat="1" applyFont="1" applyFill="1" applyBorder="1" applyAlignment="1" applyProtection="1">
      <alignment horizontal="right" wrapText="1" readingOrder="1"/>
      <protection locked="0"/>
    </xf>
    <xf numFmtId="4" fontId="8" fillId="0" borderId="22" xfId="0" applyNumberFormat="1" applyFont="1" applyBorder="1" applyAlignment="1">
      <alignment horizontal="right"/>
    </xf>
    <xf numFmtId="4" fontId="6" fillId="0" borderId="22" xfId="0" applyNumberFormat="1" applyFont="1" applyBorder="1" applyAlignment="1">
      <alignment horizontal="right"/>
    </xf>
    <xf numFmtId="4" fontId="6" fillId="0" borderId="13" xfId="0" applyNumberFormat="1" applyFont="1" applyBorder="1" applyAlignment="1">
      <alignment horizontal="right"/>
    </xf>
    <xf numFmtId="4" fontId="21" fillId="2" borderId="10" xfId="0" applyNumberFormat="1" applyFont="1" applyFill="1" applyBorder="1" applyAlignment="1" applyProtection="1">
      <alignment horizontal="right" wrapText="1" readingOrder="1"/>
      <protection locked="0"/>
    </xf>
    <xf numFmtId="4" fontId="23" fillId="2" borderId="10" xfId="0" applyNumberFormat="1" applyFont="1" applyFill="1" applyBorder="1" applyAlignment="1" applyProtection="1">
      <alignment horizontal="right" wrapText="1" readingOrder="1"/>
      <protection locked="0"/>
    </xf>
    <xf numFmtId="0" fontId="21" fillId="5" borderId="27" xfId="0" applyFont="1" applyFill="1" applyBorder="1" applyAlignment="1" applyProtection="1">
      <alignment vertical="top" wrapText="1" readingOrder="1"/>
      <protection locked="0"/>
    </xf>
    <xf numFmtId="4" fontId="23" fillId="8" borderId="13" xfId="0" applyNumberFormat="1" applyFont="1" applyFill="1" applyBorder="1" applyAlignment="1" applyProtection="1">
      <alignment horizontal="right" wrapText="1" readingOrder="1"/>
      <protection locked="0"/>
    </xf>
    <xf numFmtId="164" fontId="21" fillId="5" borderId="27" xfId="0" applyNumberFormat="1" applyFont="1" applyFill="1" applyBorder="1" applyAlignment="1" applyProtection="1">
      <alignment horizontal="right" wrapText="1" readingOrder="1"/>
      <protection locked="0"/>
    </xf>
    <xf numFmtId="164" fontId="21" fillId="4" borderId="27" xfId="0" applyNumberFormat="1" applyFont="1" applyFill="1" applyBorder="1" applyAlignment="1" applyProtection="1">
      <alignment horizontal="right" wrapText="1" readingOrder="1"/>
      <protection locked="0"/>
    </xf>
    <xf numFmtId="0" fontId="21" fillId="4" borderId="10" xfId="0" applyFont="1" applyFill="1" applyBorder="1" applyAlignment="1" applyProtection="1">
      <alignment vertical="top" wrapText="1" readingOrder="1"/>
      <protection locked="0"/>
    </xf>
    <xf numFmtId="4" fontId="23" fillId="8" borderId="14" xfId="0" applyNumberFormat="1" applyFont="1" applyFill="1" applyBorder="1" applyAlignment="1" applyProtection="1">
      <alignment horizontal="right" wrapText="1" readingOrder="1"/>
      <protection locked="0"/>
    </xf>
    <xf numFmtId="0" fontId="28" fillId="9" borderId="6" xfId="0" quotePrefix="1" applyFont="1" applyFill="1" applyBorder="1" applyAlignment="1">
      <alignment horizontal="center" vertical="center" wrapText="1"/>
    </xf>
    <xf numFmtId="0" fontId="28" fillId="9" borderId="6" xfId="0" applyFont="1" applyFill="1" applyBorder="1" applyAlignment="1">
      <alignment horizontal="center" vertical="center" wrapText="1"/>
    </xf>
    <xf numFmtId="4" fontId="6" fillId="9" borderId="6" xfId="1" applyNumberFormat="1" applyFont="1" applyFill="1" applyBorder="1" applyAlignment="1">
      <alignment horizontal="center" vertical="center" wrapText="1"/>
    </xf>
    <xf numFmtId="0" fontId="17" fillId="9" borderId="11" xfId="0" applyFont="1" applyFill="1" applyBorder="1" applyAlignment="1">
      <alignment horizontal="center" vertical="center" wrapText="1"/>
    </xf>
    <xf numFmtId="0" fontId="15" fillId="9" borderId="11" xfId="2" quotePrefix="1" applyFont="1" applyFill="1" applyBorder="1" applyAlignment="1">
      <alignment horizontal="center" vertical="center" wrapText="1"/>
    </xf>
    <xf numFmtId="3" fontId="18" fillId="9" borderId="11" xfId="1" applyNumberFormat="1" applyFont="1" applyFill="1" applyBorder="1" applyAlignment="1">
      <alignment horizontal="center" vertical="center" wrapText="1"/>
    </xf>
    <xf numFmtId="4" fontId="18" fillId="9" borderId="11" xfId="1" applyNumberFormat="1" applyFont="1" applyFill="1" applyBorder="1" applyAlignment="1">
      <alignment horizontal="center" vertical="center" wrapText="1"/>
    </xf>
    <xf numFmtId="0" fontId="21" fillId="9" borderId="10" xfId="0" applyFont="1" applyFill="1" applyBorder="1" applyAlignment="1" applyProtection="1">
      <alignment horizontal="center" vertical="center" wrapText="1" readingOrder="1"/>
      <protection locked="0"/>
    </xf>
    <xf numFmtId="0" fontId="5" fillId="9" borderId="10" xfId="2" quotePrefix="1" applyFont="1" applyFill="1" applyBorder="1" applyAlignment="1">
      <alignment horizontal="center" wrapText="1"/>
    </xf>
    <xf numFmtId="4" fontId="6" fillId="9" borderId="10" xfId="1" applyNumberFormat="1" applyFont="1" applyFill="1" applyBorder="1" applyAlignment="1">
      <alignment horizontal="center" wrapText="1"/>
    </xf>
    <xf numFmtId="0" fontId="20" fillId="9" borderId="10" xfId="0" applyFont="1" applyFill="1" applyBorder="1" applyAlignment="1" applyProtection="1">
      <alignment horizontal="center" vertical="center" wrapText="1" readingOrder="1"/>
      <protection locked="0"/>
    </xf>
    <xf numFmtId="0" fontId="15" fillId="9" borderId="10" xfId="2" quotePrefix="1" applyFont="1" applyFill="1" applyBorder="1" applyAlignment="1">
      <alignment horizontal="center" wrapText="1"/>
    </xf>
    <xf numFmtId="4" fontId="18" fillId="9" borderId="10" xfId="1" applyNumberFormat="1" applyFont="1" applyFill="1" applyBorder="1" applyAlignment="1">
      <alignment horizontal="center" wrapText="1"/>
    </xf>
    <xf numFmtId="0" fontId="24" fillId="9" borderId="6" xfId="0" applyFont="1" applyFill="1" applyBorder="1" applyAlignment="1">
      <alignment horizontal="center" vertical="center" wrapText="1"/>
    </xf>
    <xf numFmtId="0" fontId="25" fillId="9" borderId="6" xfId="2" quotePrefix="1" applyFont="1" applyFill="1" applyBorder="1" applyAlignment="1">
      <alignment horizontal="center" vertical="center" wrapText="1"/>
    </xf>
    <xf numFmtId="3" fontId="25" fillId="9" borderId="6" xfId="2" quotePrefix="1" applyNumberFormat="1" applyFont="1" applyFill="1" applyBorder="1" applyAlignment="1">
      <alignment horizontal="center" vertical="center" wrapText="1"/>
    </xf>
    <xf numFmtId="3" fontId="26" fillId="9" borderId="6" xfId="1" applyNumberFormat="1" applyFont="1" applyFill="1" applyBorder="1" applyAlignment="1">
      <alignment horizontal="center" vertical="center" wrapText="1"/>
    </xf>
    <xf numFmtId="4" fontId="26" fillId="9" borderId="6" xfId="1" applyNumberFormat="1" applyFont="1" applyFill="1" applyBorder="1" applyAlignment="1">
      <alignment horizontal="center" vertical="center" wrapText="1"/>
    </xf>
    <xf numFmtId="0" fontId="24" fillId="9" borderId="11" xfId="0" applyFont="1" applyFill="1" applyBorder="1" applyAlignment="1">
      <alignment horizontal="center" vertical="center" wrapText="1"/>
    </xf>
    <xf numFmtId="0" fontId="25" fillId="9" borderId="11" xfId="2" quotePrefix="1" applyFont="1" applyFill="1" applyBorder="1" applyAlignment="1">
      <alignment horizontal="center" vertical="center" wrapText="1"/>
    </xf>
    <xf numFmtId="3" fontId="25" fillId="9" borderId="11" xfId="2" quotePrefix="1" applyNumberFormat="1" applyFont="1" applyFill="1" applyBorder="1" applyAlignment="1">
      <alignment horizontal="center" vertical="center" wrapText="1"/>
    </xf>
    <xf numFmtId="3" fontId="26" fillId="9" borderId="11" xfId="1" applyNumberFormat="1" applyFont="1" applyFill="1" applyBorder="1" applyAlignment="1">
      <alignment horizontal="center" vertical="center" wrapText="1"/>
    </xf>
    <xf numFmtId="4" fontId="26" fillId="9" borderId="11" xfId="1" applyNumberFormat="1" applyFont="1" applyFill="1" applyBorder="1" applyAlignment="1">
      <alignment horizontal="center" vertical="center" wrapText="1"/>
    </xf>
    <xf numFmtId="0" fontId="6" fillId="9" borderId="11" xfId="0" applyFont="1" applyFill="1" applyBorder="1" applyAlignment="1">
      <alignment horizontal="center" vertical="center" wrapText="1"/>
    </xf>
    <xf numFmtId="0" fontId="5" fillId="9" borderId="11" xfId="2" quotePrefix="1" applyFont="1" applyFill="1" applyBorder="1" applyAlignment="1">
      <alignment horizontal="center" vertical="center" wrapText="1"/>
    </xf>
    <xf numFmtId="4" fontId="5" fillId="9" borderId="11" xfId="2" quotePrefix="1" applyNumberFormat="1" applyFont="1" applyFill="1" applyBorder="1" applyAlignment="1">
      <alignment vertical="center" wrapText="1"/>
    </xf>
    <xf numFmtId="4" fontId="6" fillId="9" borderId="11" xfId="0" applyNumberFormat="1" applyFont="1" applyFill="1" applyBorder="1" applyAlignment="1">
      <alignment vertical="center"/>
    </xf>
    <xf numFmtId="0" fontId="6" fillId="9" borderId="6" xfId="0" applyFont="1" applyFill="1" applyBorder="1" applyAlignment="1">
      <alignment horizontal="left" vertical="center"/>
    </xf>
    <xf numFmtId="0" fontId="5" fillId="9" borderId="6" xfId="2" quotePrefix="1" applyFont="1" applyFill="1" applyBorder="1" applyAlignment="1">
      <alignment horizontal="center" vertical="center" wrapText="1"/>
    </xf>
    <xf numFmtId="4" fontId="6" fillId="9" borderId="6" xfId="0" applyNumberFormat="1" applyFont="1" applyFill="1" applyBorder="1" applyAlignment="1">
      <alignment vertical="center"/>
    </xf>
    <xf numFmtId="4" fontId="5" fillId="9" borderId="11" xfId="2" quotePrefix="1" applyNumberFormat="1" applyFont="1" applyFill="1" applyBorder="1" applyAlignment="1">
      <alignment horizontal="right" vertical="center" wrapText="1"/>
    </xf>
    <xf numFmtId="0" fontId="17" fillId="9" borderId="16" xfId="0" applyFont="1" applyFill="1" applyBorder="1" applyAlignment="1">
      <alignment horizontal="center" vertical="center" wrapText="1"/>
    </xf>
    <xf numFmtId="0" fontId="17" fillId="9" borderId="17" xfId="0" applyFont="1" applyFill="1" applyBorder="1" applyAlignment="1">
      <alignment horizontal="center" vertical="center" wrapText="1"/>
    </xf>
    <xf numFmtId="0" fontId="15" fillId="9" borderId="18" xfId="2" quotePrefix="1" applyFont="1" applyFill="1" applyBorder="1" applyAlignment="1">
      <alignment horizontal="center" vertical="center" wrapText="1"/>
    </xf>
    <xf numFmtId="3" fontId="6" fillId="9" borderId="5" xfId="0" applyNumberFormat="1" applyFont="1" applyFill="1" applyBorder="1" applyAlignment="1">
      <alignment horizontal="right" vertical="center" wrapText="1"/>
    </xf>
    <xf numFmtId="3" fontId="5" fillId="9" borderId="5" xfId="0" applyNumberFormat="1" applyFont="1" applyFill="1" applyBorder="1" applyAlignment="1">
      <alignment horizontal="right" vertical="center"/>
    </xf>
    <xf numFmtId="0" fontId="7" fillId="9" borderId="5" xfId="0" quotePrefix="1" applyFont="1" applyFill="1" applyBorder="1" applyAlignment="1">
      <alignment horizontal="right" vertical="center"/>
    </xf>
    <xf numFmtId="4" fontId="6" fillId="9" borderId="5" xfId="0" applyNumberFormat="1" applyFont="1" applyFill="1" applyBorder="1" applyAlignment="1">
      <alignment vertical="center"/>
    </xf>
    <xf numFmtId="4" fontId="7" fillId="9" borderId="5" xfId="0" applyNumberFormat="1" applyFont="1" applyFill="1" applyBorder="1" applyAlignment="1">
      <alignment vertical="center"/>
    </xf>
    <xf numFmtId="2" fontId="7" fillId="9" borderId="5" xfId="0" applyNumberFormat="1" applyFont="1" applyFill="1" applyBorder="1" applyAlignment="1">
      <alignment vertical="center"/>
    </xf>
    <xf numFmtId="4" fontId="6" fillId="0" borderId="5" xfId="0" applyNumberFormat="1" applyFont="1" applyBorder="1" applyAlignment="1">
      <alignment vertical="center"/>
    </xf>
    <xf numFmtId="0" fontId="28" fillId="0" borderId="2" xfId="0" applyFont="1" applyBorder="1" applyAlignment="1">
      <alignment horizontal="center" vertical="center" wrapText="1"/>
    </xf>
    <xf numFmtId="0" fontId="8" fillId="0" borderId="6" xfId="3" applyFont="1" applyBorder="1" applyAlignment="1">
      <alignment horizontal="left" vertical="center" wrapText="1"/>
    </xf>
    <xf numFmtId="0" fontId="6" fillId="0" borderId="5" xfId="0" quotePrefix="1" applyFont="1" applyBorder="1" applyAlignment="1">
      <alignment horizontal="right" vertical="center"/>
    </xf>
    <xf numFmtId="0" fontId="6" fillId="9" borderId="5" xfId="0" quotePrefix="1" applyFont="1" applyFill="1" applyBorder="1" applyAlignment="1">
      <alignment horizontal="right" vertical="center"/>
    </xf>
    <xf numFmtId="0" fontId="23" fillId="4" borderId="6" xfId="0" applyFont="1" applyFill="1" applyBorder="1" applyAlignment="1" applyProtection="1">
      <alignment wrapText="1" readingOrder="1"/>
      <protection locked="0"/>
    </xf>
    <xf numFmtId="164" fontId="23" fillId="4" borderId="14" xfId="0" applyNumberFormat="1" applyFont="1" applyFill="1" applyBorder="1" applyAlignment="1" applyProtection="1">
      <alignment horizontal="right" wrapText="1" readingOrder="1"/>
      <protection locked="0"/>
    </xf>
    <xf numFmtId="0" fontId="23" fillId="4" borderId="28" xfId="0" applyFont="1" applyFill="1" applyBorder="1" applyAlignment="1" applyProtection="1">
      <alignment vertical="top" wrapText="1" readingOrder="1"/>
      <protection locked="0"/>
    </xf>
    <xf numFmtId="164" fontId="23" fillId="4" borderId="26" xfId="0" applyNumberFormat="1" applyFont="1" applyFill="1" applyBorder="1" applyAlignment="1" applyProtection="1">
      <alignment horizontal="right" wrapText="1" readingOrder="1"/>
      <protection locked="0"/>
    </xf>
    <xf numFmtId="164" fontId="23" fillId="4" borderId="29" xfId="0" applyNumberFormat="1" applyFont="1" applyFill="1" applyBorder="1" applyAlignment="1" applyProtection="1">
      <alignment horizontal="right" wrapText="1" readingOrder="1"/>
      <protection locked="0"/>
    </xf>
    <xf numFmtId="4" fontId="37" fillId="0" borderId="0" xfId="0" applyNumberFormat="1" applyFont="1"/>
    <xf numFmtId="0" fontId="23" fillId="8" borderId="13" xfId="0" applyFont="1" applyFill="1" applyBorder="1" applyAlignment="1" applyProtection="1">
      <alignment horizontal="left" vertical="top" wrapText="1" readingOrder="1"/>
      <protection locked="0"/>
    </xf>
    <xf numFmtId="0" fontId="23" fillId="8" borderId="14" xfId="0" applyFont="1" applyFill="1" applyBorder="1" applyAlignment="1" applyProtection="1">
      <alignment horizontal="left" vertical="top" wrapText="1" readingOrder="1"/>
      <protection locked="0"/>
    </xf>
    <xf numFmtId="0" fontId="36" fillId="0" borderId="6" xfId="0" applyFont="1" applyBorder="1" applyAlignment="1">
      <alignment horizontal="left" vertical="center"/>
    </xf>
    <xf numFmtId="0" fontId="41" fillId="0" borderId="6" xfId="4" applyFont="1" applyBorder="1" applyAlignment="1">
      <alignment horizontal="left" vertical="center" wrapText="1"/>
    </xf>
    <xf numFmtId="4" fontId="36" fillId="0" borderId="6" xfId="0" applyNumberFormat="1" applyFont="1" applyBorder="1" applyAlignment="1">
      <alignment vertical="center"/>
    </xf>
    <xf numFmtId="4" fontId="36" fillId="0" borderId="6" xfId="0" applyNumberFormat="1" applyFont="1" applyBorder="1" applyAlignment="1">
      <alignment horizontal="right" vertical="center"/>
    </xf>
    <xf numFmtId="0" fontId="36" fillId="0" borderId="0" xfId="0" applyFont="1"/>
    <xf numFmtId="4" fontId="21" fillId="8" borderId="13" xfId="0" applyNumberFormat="1" applyFont="1" applyFill="1" applyBorder="1" applyAlignment="1" applyProtection="1">
      <alignment horizontal="right" wrapText="1" readingOrder="1"/>
      <protection locked="0"/>
    </xf>
    <xf numFmtId="0" fontId="3" fillId="0" borderId="0" xfId="4" applyAlignment="1">
      <alignment horizontal="left" vertical="center" wrapText="1"/>
    </xf>
    <xf numFmtId="4" fontId="7" fillId="0" borderId="6" xfId="0" applyNumberFormat="1" applyFont="1" applyBorder="1" applyAlignment="1">
      <alignment vertical="center"/>
    </xf>
    <xf numFmtId="4" fontId="7" fillId="0" borderId="0" xfId="0" applyNumberFormat="1" applyFont="1"/>
    <xf numFmtId="0" fontId="7" fillId="8" borderId="12" xfId="0" applyFont="1" applyFill="1" applyBorder="1" applyAlignment="1" applyProtection="1">
      <alignment horizontal="left" vertical="top" wrapText="1" readingOrder="1"/>
      <protection locked="0"/>
    </xf>
    <xf numFmtId="0" fontId="30" fillId="0" borderId="0" xfId="0" applyFont="1" applyAlignment="1">
      <alignment horizontal="left" vertical="center"/>
    </xf>
    <xf numFmtId="0" fontId="2" fillId="0" borderId="0" xfId="0" applyFont="1" applyAlignment="1">
      <alignment vertical="center" wrapText="1"/>
    </xf>
    <xf numFmtId="0" fontId="30" fillId="0" borderId="0" xfId="0" applyFont="1" applyAlignment="1">
      <alignment vertical="center"/>
    </xf>
    <xf numFmtId="4" fontId="37" fillId="0" borderId="0" xfId="0" applyNumberFormat="1" applyFont="1" applyAlignment="1">
      <alignment horizontal="left"/>
    </xf>
    <xf numFmtId="0" fontId="6" fillId="3" borderId="6" xfId="0" applyFont="1" applyFill="1" applyBorder="1" applyAlignment="1">
      <alignment horizontal="center" vertical="center" wrapText="1"/>
    </xf>
    <xf numFmtId="0" fontId="19" fillId="3" borderId="6" xfId="0" applyFont="1" applyFill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 wrapText="1"/>
    </xf>
    <xf numFmtId="0" fontId="19" fillId="0" borderId="6" xfId="0" applyFont="1" applyBorder="1" applyAlignment="1">
      <alignment horizontal="center" vertical="center" wrapText="1"/>
    </xf>
    <xf numFmtId="0" fontId="9" fillId="0" borderId="0" xfId="0" applyFont="1" applyAlignment="1">
      <alignment horizontal="center" vertical="center"/>
    </xf>
    <xf numFmtId="0" fontId="6" fillId="9" borderId="6" xfId="0" applyFont="1" applyFill="1" applyBorder="1" applyAlignment="1">
      <alignment horizontal="center" vertical="center" wrapText="1"/>
    </xf>
    <xf numFmtId="0" fontId="19" fillId="9" borderId="6" xfId="0" applyFont="1" applyFill="1" applyBorder="1" applyAlignment="1">
      <alignment horizontal="center" vertical="center" wrapText="1"/>
    </xf>
    <xf numFmtId="0" fontId="27" fillId="0" borderId="0" xfId="0" applyFont="1" applyAlignment="1">
      <alignment horizontal="center" vertical="center" wrapText="1"/>
    </xf>
    <xf numFmtId="0" fontId="11" fillId="0" borderId="0" xfId="0" applyFont="1"/>
    <xf numFmtId="0" fontId="28" fillId="0" borderId="2" xfId="0" quotePrefix="1" applyFont="1" applyBorder="1" applyAlignment="1">
      <alignment horizontal="center" vertical="center" wrapText="1"/>
    </xf>
    <xf numFmtId="0" fontId="31" fillId="0" borderId="3" xfId="0" applyFont="1" applyBorder="1" applyAlignment="1">
      <alignment horizontal="center" vertical="center"/>
    </xf>
    <xf numFmtId="0" fontId="31" fillId="0" borderId="4" xfId="0" applyFont="1" applyBorder="1" applyAlignment="1">
      <alignment horizontal="center" vertical="center"/>
    </xf>
    <xf numFmtId="0" fontId="15" fillId="0" borderId="2" xfId="0" quotePrefix="1" applyFont="1" applyBorder="1" applyAlignment="1">
      <alignment horizontal="center" wrapText="1"/>
    </xf>
    <xf numFmtId="0" fontId="12" fillId="0" borderId="3" xfId="0" applyFont="1" applyBorder="1" applyAlignment="1">
      <alignment horizontal="center"/>
    </xf>
    <xf numFmtId="0" fontId="12" fillId="0" borderId="4" xfId="0" applyFont="1" applyBorder="1" applyAlignment="1">
      <alignment horizontal="center"/>
    </xf>
    <xf numFmtId="0" fontId="6" fillId="9" borderId="5" xfId="0" quotePrefix="1" applyFont="1" applyFill="1" applyBorder="1" applyAlignment="1">
      <alignment horizontal="left" vertical="center" wrapText="1"/>
    </xf>
    <xf numFmtId="0" fontId="40" fillId="9" borderId="5" xfId="0" applyFont="1" applyFill="1" applyBorder="1" applyAlignment="1">
      <alignment horizontal="left" vertical="center" wrapText="1"/>
    </xf>
    <xf numFmtId="0" fontId="6" fillId="0" borderId="2" xfId="0" quotePrefix="1" applyFont="1" applyBorder="1" applyAlignment="1">
      <alignment horizontal="left" vertical="center" wrapText="1"/>
    </xf>
    <xf numFmtId="0" fontId="6" fillId="0" borderId="3" xfId="0" quotePrefix="1" applyFont="1" applyBorder="1" applyAlignment="1">
      <alignment horizontal="left" vertical="center" wrapText="1"/>
    </xf>
    <xf numFmtId="0" fontId="6" fillId="0" borderId="4" xfId="0" quotePrefix="1" applyFont="1" applyBorder="1" applyAlignment="1">
      <alignment horizontal="left" vertical="center" wrapText="1"/>
    </xf>
    <xf numFmtId="0" fontId="6" fillId="0" borderId="5" xfId="0" quotePrefix="1" applyFont="1" applyBorder="1" applyAlignment="1">
      <alignment horizontal="left" vertical="center" wrapText="1"/>
    </xf>
    <xf numFmtId="0" fontId="40" fillId="0" borderId="5" xfId="0" applyFont="1" applyBorder="1" applyAlignment="1">
      <alignment horizontal="left" vertical="center" wrapText="1"/>
    </xf>
    <xf numFmtId="0" fontId="6" fillId="0" borderId="2" xfId="0" applyFont="1" applyBorder="1" applyAlignment="1">
      <alignment vertical="center" wrapText="1"/>
    </xf>
    <xf numFmtId="0" fontId="6" fillId="0" borderId="3" xfId="0" applyFont="1" applyBorder="1" applyAlignment="1">
      <alignment vertical="center" wrapText="1"/>
    </xf>
    <xf numFmtId="0" fontId="6" fillId="0" borderId="4" xfId="0" applyFont="1" applyBorder="1" applyAlignment="1">
      <alignment vertical="center" wrapText="1"/>
    </xf>
    <xf numFmtId="0" fontId="6" fillId="0" borderId="2" xfId="0" quotePrefix="1" applyFont="1" applyBorder="1" applyAlignment="1">
      <alignment vertical="center"/>
    </xf>
    <xf numFmtId="0" fontId="6" fillId="0" borderId="3" xfId="0" quotePrefix="1" applyFont="1" applyBorder="1" applyAlignment="1">
      <alignment vertical="center"/>
    </xf>
    <xf numFmtId="0" fontId="6" fillId="0" borderId="4" xfId="0" quotePrefix="1" applyFont="1" applyBorder="1" applyAlignment="1">
      <alignment vertical="center"/>
    </xf>
    <xf numFmtId="0" fontId="6" fillId="0" borderId="2" xfId="0" quotePrefix="1" applyFont="1" applyBorder="1" applyAlignment="1">
      <alignment vertical="center" wrapText="1"/>
    </xf>
    <xf numFmtId="0" fontId="6" fillId="0" borderId="3" xfId="0" quotePrefix="1" applyFont="1" applyBorder="1" applyAlignment="1">
      <alignment vertical="center" wrapText="1"/>
    </xf>
    <xf numFmtId="0" fontId="6" fillId="0" borderId="4" xfId="0" quotePrefix="1" applyFont="1" applyBorder="1" applyAlignment="1">
      <alignment vertical="center" wrapText="1"/>
    </xf>
    <xf numFmtId="0" fontId="6" fillId="0" borderId="2" xfId="0" applyFont="1" applyBorder="1" applyAlignment="1">
      <alignment horizontal="left" vertical="center" wrapText="1"/>
    </xf>
    <xf numFmtId="0" fontId="6" fillId="0" borderId="3" xfId="0" applyFont="1" applyBorder="1" applyAlignment="1">
      <alignment horizontal="left" vertical="center" wrapText="1"/>
    </xf>
    <xf numFmtId="0" fontId="6" fillId="0" borderId="4" xfId="0" applyFont="1" applyBorder="1" applyAlignment="1">
      <alignment horizontal="left" vertical="center" wrapText="1"/>
    </xf>
    <xf numFmtId="0" fontId="6" fillId="9" borderId="2" xfId="0" quotePrefix="1" applyFont="1" applyFill="1" applyBorder="1" applyAlignment="1">
      <alignment horizontal="left" vertical="center" wrapText="1"/>
    </xf>
    <xf numFmtId="0" fontId="6" fillId="9" borderId="3" xfId="0" quotePrefix="1" applyFont="1" applyFill="1" applyBorder="1" applyAlignment="1">
      <alignment horizontal="left" vertical="center" wrapText="1"/>
    </xf>
    <xf numFmtId="0" fontId="6" fillId="9" borderId="4" xfId="0" quotePrefix="1" applyFont="1" applyFill="1" applyBorder="1" applyAlignment="1">
      <alignment horizontal="left" vertical="center" wrapText="1"/>
    </xf>
    <xf numFmtId="0" fontId="6" fillId="0" borderId="2" xfId="0" quotePrefix="1" applyFont="1" applyBorder="1" applyAlignment="1">
      <alignment horizontal="left" vertical="center"/>
    </xf>
    <xf numFmtId="0" fontId="6" fillId="0" borderId="3" xfId="0" quotePrefix="1" applyFont="1" applyBorder="1" applyAlignment="1">
      <alignment horizontal="left" vertical="center"/>
    </xf>
    <xf numFmtId="0" fontId="6" fillId="0" borderId="4" xfId="0" quotePrefix="1" applyFont="1" applyBorder="1" applyAlignment="1">
      <alignment horizontal="left" vertical="center"/>
    </xf>
    <xf numFmtId="0" fontId="6" fillId="9" borderId="2" xfId="0" quotePrefix="1" applyFont="1" applyFill="1" applyBorder="1" applyAlignment="1">
      <alignment vertical="center" wrapText="1"/>
    </xf>
    <xf numFmtId="0" fontId="6" fillId="9" borderId="3" xfId="0" quotePrefix="1" applyFont="1" applyFill="1" applyBorder="1" applyAlignment="1">
      <alignment vertical="center" wrapText="1"/>
    </xf>
    <xf numFmtId="0" fontId="6" fillId="9" borderId="4" xfId="0" quotePrefix="1" applyFont="1" applyFill="1" applyBorder="1" applyAlignment="1">
      <alignment vertical="center" wrapText="1"/>
    </xf>
    <xf numFmtId="0" fontId="6" fillId="9" borderId="2" xfId="0" quotePrefix="1" applyFont="1" applyFill="1" applyBorder="1" applyAlignment="1">
      <alignment vertical="center"/>
    </xf>
    <xf numFmtId="0" fontId="11" fillId="9" borderId="3" xfId="0" applyFont="1" applyFill="1" applyBorder="1" applyAlignment="1">
      <alignment vertical="center"/>
    </xf>
    <xf numFmtId="0" fontId="11" fillId="9" borderId="4" xfId="0" applyFont="1" applyFill="1" applyBorder="1" applyAlignment="1">
      <alignment vertical="center"/>
    </xf>
    <xf numFmtId="0" fontId="35" fillId="9" borderId="7" xfId="3" applyFont="1" applyFill="1" applyBorder="1" applyAlignment="1">
      <alignment horizontal="left" vertical="center" wrapText="1"/>
    </xf>
    <xf numFmtId="0" fontId="0" fillId="9" borderId="8" xfId="0" applyFill="1" applyBorder="1" applyAlignment="1">
      <alignment horizontal="left" vertical="center" wrapText="1"/>
    </xf>
    <xf numFmtId="0" fontId="0" fillId="9" borderId="9" xfId="0" applyFill="1" applyBorder="1" applyAlignment="1">
      <alignment horizontal="left" vertical="center" wrapText="1"/>
    </xf>
    <xf numFmtId="0" fontId="32" fillId="0" borderId="0" xfId="0" applyFont="1" applyAlignment="1">
      <alignment horizontal="center" vertical="center"/>
    </xf>
    <xf numFmtId="49" fontId="31" fillId="0" borderId="6" xfId="0" applyNumberFormat="1" applyFont="1" applyBorder="1" applyAlignment="1">
      <alignment horizontal="left" vertical="center"/>
    </xf>
    <xf numFmtId="0" fontId="11" fillId="0" borderId="6" xfId="0" applyFont="1" applyBorder="1" applyAlignment="1">
      <alignment vertical="center"/>
    </xf>
    <xf numFmtId="0" fontId="7" fillId="0" borderId="7" xfId="0" applyFont="1" applyBorder="1"/>
    <xf numFmtId="0" fontId="0" fillId="0" borderId="8" xfId="0" applyBorder="1"/>
    <xf numFmtId="0" fontId="0" fillId="0" borderId="9" xfId="0" applyBorder="1"/>
    <xf numFmtId="0" fontId="0" fillId="9" borderId="6" xfId="0" applyFill="1" applyBorder="1" applyAlignment="1">
      <alignment horizontal="center" vertical="center" wrapText="1"/>
    </xf>
    <xf numFmtId="0" fontId="21" fillId="8" borderId="12" xfId="0" applyFont="1" applyFill="1" applyBorder="1" applyAlignment="1" applyProtection="1">
      <alignment horizontal="left" vertical="top" wrapText="1" readingOrder="1"/>
      <protection locked="0"/>
    </xf>
    <xf numFmtId="0" fontId="21" fillId="8" borderId="13" xfId="0" applyFont="1" applyFill="1" applyBorder="1" applyAlignment="1" applyProtection="1">
      <alignment horizontal="left" vertical="top" wrapText="1" readingOrder="1"/>
      <protection locked="0"/>
    </xf>
    <xf numFmtId="0" fontId="21" fillId="8" borderId="14" xfId="0" applyFont="1" applyFill="1" applyBorder="1" applyAlignment="1" applyProtection="1">
      <alignment horizontal="left" vertical="top" wrapText="1" readingOrder="1"/>
      <protection locked="0"/>
    </xf>
    <xf numFmtId="0" fontId="23" fillId="8" borderId="12" xfId="0" applyFont="1" applyFill="1" applyBorder="1" applyAlignment="1" applyProtection="1">
      <alignment horizontal="left" vertical="top" wrapText="1" readingOrder="1"/>
      <protection locked="0"/>
    </xf>
    <xf numFmtId="0" fontId="23" fillId="8" borderId="13" xfId="0" applyFont="1" applyFill="1" applyBorder="1" applyAlignment="1" applyProtection="1">
      <alignment horizontal="left" vertical="top" wrapText="1" readingOrder="1"/>
      <protection locked="0"/>
    </xf>
    <xf numFmtId="0" fontId="23" fillId="8" borderId="14" xfId="0" applyFont="1" applyFill="1" applyBorder="1" applyAlignment="1" applyProtection="1">
      <alignment horizontal="left" vertical="top" wrapText="1" readingOrder="1"/>
      <protection locked="0"/>
    </xf>
    <xf numFmtId="0" fontId="19" fillId="2" borderId="12" xfId="0" applyFont="1" applyFill="1" applyBorder="1" applyAlignment="1" applyProtection="1">
      <alignment horizontal="left" vertical="top" wrapText="1" readingOrder="1"/>
      <protection locked="0"/>
    </xf>
    <xf numFmtId="0" fontId="0" fillId="0" borderId="13" xfId="0" applyBorder="1" applyAlignment="1">
      <alignment horizontal="left" vertical="top" wrapText="1" readingOrder="1"/>
    </xf>
    <xf numFmtId="0" fontId="0" fillId="0" borderId="14" xfId="0" applyBorder="1" applyAlignment="1">
      <alignment horizontal="left" vertical="top" wrapText="1" readingOrder="1"/>
    </xf>
    <xf numFmtId="0" fontId="23" fillId="8" borderId="10" xfId="0" applyFont="1" applyFill="1" applyBorder="1" applyAlignment="1" applyProtection="1">
      <alignment horizontal="left" vertical="top" wrapText="1" readingOrder="1"/>
      <protection locked="0"/>
    </xf>
    <xf numFmtId="0" fontId="0" fillId="0" borderId="12" xfId="0" applyBorder="1" applyAlignment="1">
      <alignment horizontal="left" wrapText="1"/>
    </xf>
    <xf numFmtId="0" fontId="0" fillId="0" borderId="13" xfId="0" applyBorder="1" applyAlignment="1">
      <alignment horizontal="left" wrapText="1"/>
    </xf>
    <xf numFmtId="0" fontId="0" fillId="0" borderId="14" xfId="0" applyBorder="1" applyAlignment="1">
      <alignment horizontal="left" wrapText="1"/>
    </xf>
    <xf numFmtId="0" fontId="37" fillId="0" borderId="13" xfId="0" applyFont="1" applyBorder="1" applyAlignment="1">
      <alignment horizontal="left" vertical="top" wrapText="1" readingOrder="1"/>
    </xf>
    <xf numFmtId="0" fontId="37" fillId="0" borderId="14" xfId="0" applyFont="1" applyBorder="1" applyAlignment="1">
      <alignment horizontal="left" vertical="top" wrapText="1" readingOrder="1"/>
    </xf>
    <xf numFmtId="0" fontId="21" fillId="7" borderId="12" xfId="0" applyFont="1" applyFill="1" applyBorder="1" applyAlignment="1" applyProtection="1">
      <alignment horizontal="left" vertical="top" wrapText="1" readingOrder="1"/>
      <protection locked="0"/>
    </xf>
    <xf numFmtId="0" fontId="21" fillId="7" borderId="13" xfId="0" applyFont="1" applyFill="1" applyBorder="1" applyAlignment="1" applyProtection="1">
      <alignment horizontal="left" vertical="top" wrapText="1" readingOrder="1"/>
      <protection locked="0"/>
    </xf>
    <xf numFmtId="0" fontId="21" fillId="7" borderId="14" xfId="0" applyFont="1" applyFill="1" applyBorder="1" applyAlignment="1" applyProtection="1">
      <alignment horizontal="left" vertical="top" wrapText="1" readingOrder="1"/>
      <protection locked="0"/>
    </xf>
    <xf numFmtId="0" fontId="5" fillId="0" borderId="15" xfId="3" applyFont="1" applyBorder="1" applyAlignment="1">
      <alignment horizontal="left" vertical="center" wrapText="1"/>
    </xf>
    <xf numFmtId="0" fontId="5" fillId="0" borderId="13" xfId="3" applyFont="1" applyBorder="1" applyAlignment="1">
      <alignment horizontal="left" vertical="center" wrapText="1"/>
    </xf>
    <xf numFmtId="0" fontId="5" fillId="0" borderId="21" xfId="3" applyFont="1" applyBorder="1" applyAlignment="1">
      <alignment horizontal="left" vertical="center" wrapText="1"/>
    </xf>
    <xf numFmtId="0" fontId="21" fillId="7" borderId="10" xfId="0" applyFont="1" applyFill="1" applyBorder="1" applyAlignment="1" applyProtection="1">
      <alignment horizontal="left" vertical="top" wrapText="1" readingOrder="1"/>
      <protection locked="0"/>
    </xf>
    <xf numFmtId="0" fontId="23" fillId="8" borderId="10" xfId="0" applyFont="1" applyFill="1" applyBorder="1" applyAlignment="1" applyProtection="1">
      <alignment vertical="top" wrapText="1" readingOrder="1"/>
      <protection locked="0"/>
    </xf>
    <xf numFmtId="0" fontId="23" fillId="8" borderId="12" xfId="0" applyFont="1" applyFill="1" applyBorder="1" applyAlignment="1" applyProtection="1">
      <alignment vertical="top" wrapText="1" readingOrder="1"/>
      <protection locked="0"/>
    </xf>
    <xf numFmtId="0" fontId="23" fillId="8" borderId="13" xfId="0" applyFont="1" applyFill="1" applyBorder="1" applyAlignment="1" applyProtection="1">
      <alignment vertical="top" wrapText="1" readingOrder="1"/>
      <protection locked="0"/>
    </xf>
    <xf numFmtId="0" fontId="23" fillId="8" borderId="14" xfId="0" applyFont="1" applyFill="1" applyBorder="1" applyAlignment="1" applyProtection="1">
      <alignment vertical="top" wrapText="1" readingOrder="1"/>
      <protection locked="0"/>
    </xf>
    <xf numFmtId="0" fontId="5" fillId="0" borderId="13" xfId="5" applyFont="1" applyBorder="1" applyAlignment="1">
      <alignment horizontal="left" vertical="center" wrapText="1"/>
    </xf>
    <xf numFmtId="0" fontId="5" fillId="0" borderId="14" xfId="5" applyFont="1" applyBorder="1" applyAlignment="1">
      <alignment horizontal="left" vertical="center" wrapText="1"/>
    </xf>
    <xf numFmtId="0" fontId="21" fillId="6" borderId="10" xfId="0" applyFont="1" applyFill="1" applyBorder="1" applyAlignment="1" applyProtection="1">
      <alignment horizontal="left" vertical="top" wrapText="1" readingOrder="1"/>
      <protection locked="0"/>
    </xf>
    <xf numFmtId="0" fontId="21" fillId="5" borderId="10" xfId="0" applyFont="1" applyFill="1" applyBorder="1" applyAlignment="1" applyProtection="1">
      <alignment horizontal="left" vertical="top" wrapText="1" readingOrder="1"/>
      <protection locked="0"/>
    </xf>
    <xf numFmtId="0" fontId="21" fillId="6" borderId="12" xfId="0" applyFont="1" applyFill="1" applyBorder="1" applyAlignment="1" applyProtection="1">
      <alignment horizontal="left" vertical="top" wrapText="1" readingOrder="1"/>
      <protection locked="0"/>
    </xf>
    <xf numFmtId="0" fontId="21" fillId="6" borderId="13" xfId="0" applyFont="1" applyFill="1" applyBorder="1" applyAlignment="1" applyProtection="1">
      <alignment horizontal="left" vertical="top" wrapText="1" readingOrder="1"/>
      <protection locked="0"/>
    </xf>
    <xf numFmtId="0" fontId="21" fillId="6" borderId="14" xfId="0" applyFont="1" applyFill="1" applyBorder="1" applyAlignment="1" applyProtection="1">
      <alignment horizontal="left" vertical="top" wrapText="1" readingOrder="1"/>
      <protection locked="0"/>
    </xf>
    <xf numFmtId="0" fontId="21" fillId="8" borderId="10" xfId="0" applyFont="1" applyFill="1" applyBorder="1" applyAlignment="1" applyProtection="1">
      <alignment horizontal="left" vertical="top" wrapText="1" readingOrder="1"/>
      <protection locked="0"/>
    </xf>
    <xf numFmtId="0" fontId="23" fillId="4" borderId="28" xfId="0" applyFont="1" applyFill="1" applyBorder="1" applyAlignment="1" applyProtection="1">
      <alignment horizontal="left" vertical="top" wrapText="1" readingOrder="1"/>
      <protection locked="0"/>
    </xf>
    <xf numFmtId="0" fontId="23" fillId="4" borderId="7" xfId="0" applyFont="1" applyFill="1" applyBorder="1" applyAlignment="1" applyProtection="1">
      <alignment horizontal="left" vertical="top" wrapText="1" readingOrder="1"/>
      <protection locked="0"/>
    </xf>
    <xf numFmtId="0" fontId="0" fillId="0" borderId="8" xfId="0" applyBorder="1" applyAlignment="1">
      <alignment horizontal="left" vertical="top" wrapText="1" readingOrder="1"/>
    </xf>
    <xf numFmtId="0" fontId="0" fillId="0" borderId="9" xfId="0" applyBorder="1" applyAlignment="1">
      <alignment horizontal="left" vertical="top" wrapText="1" readingOrder="1"/>
    </xf>
    <xf numFmtId="0" fontId="7" fillId="2" borderId="12" xfId="0" applyFont="1" applyFill="1" applyBorder="1" applyAlignment="1" applyProtection="1">
      <alignment horizontal="left" vertical="top" wrapText="1" readingOrder="1"/>
      <protection locked="0"/>
    </xf>
    <xf numFmtId="0" fontId="7" fillId="2" borderId="13" xfId="0" applyFont="1" applyFill="1" applyBorder="1" applyAlignment="1" applyProtection="1">
      <alignment horizontal="left" vertical="top" wrapText="1" readingOrder="1"/>
      <protection locked="0"/>
    </xf>
    <xf numFmtId="0" fontId="7" fillId="2" borderId="14" xfId="0" applyFont="1" applyFill="1" applyBorder="1" applyAlignment="1" applyProtection="1">
      <alignment horizontal="left" vertical="top" wrapText="1" readingOrder="1"/>
      <protection locked="0"/>
    </xf>
    <xf numFmtId="0" fontId="22" fillId="0" borderId="0" xfId="0" applyFont="1" applyAlignment="1">
      <alignment horizontal="center" vertical="center"/>
    </xf>
    <xf numFmtId="0" fontId="21" fillId="9" borderId="10" xfId="0" applyFont="1" applyFill="1" applyBorder="1" applyAlignment="1" applyProtection="1">
      <alignment horizontal="center" vertical="center" wrapText="1" readingOrder="1"/>
      <protection locked="0"/>
    </xf>
    <xf numFmtId="0" fontId="20" fillId="9" borderId="10" xfId="0" applyFont="1" applyFill="1" applyBorder="1" applyAlignment="1" applyProtection="1">
      <alignment horizontal="center" vertical="center" wrapText="1" readingOrder="1"/>
      <protection locked="0"/>
    </xf>
    <xf numFmtId="0" fontId="12" fillId="9" borderId="10" xfId="0" applyFont="1" applyFill="1" applyBorder="1" applyAlignment="1">
      <alignment horizontal="center" vertical="center" wrapText="1" readingOrder="1"/>
    </xf>
    <xf numFmtId="0" fontId="21" fillId="4" borderId="12" xfId="0" applyFont="1" applyFill="1" applyBorder="1" applyAlignment="1" applyProtection="1">
      <alignment horizontal="left" wrapText="1" readingOrder="1"/>
      <protection locked="0"/>
    </xf>
    <xf numFmtId="0" fontId="21" fillId="4" borderId="13" xfId="0" applyFont="1" applyFill="1" applyBorder="1" applyAlignment="1" applyProtection="1">
      <alignment horizontal="left" wrapText="1" readingOrder="1"/>
      <protection locked="0"/>
    </xf>
    <xf numFmtId="0" fontId="21" fillId="4" borderId="14" xfId="0" applyFont="1" applyFill="1" applyBorder="1" applyAlignment="1" applyProtection="1">
      <alignment horizontal="left" wrapText="1" readingOrder="1"/>
      <protection locked="0"/>
    </xf>
    <xf numFmtId="0" fontId="21" fillId="5" borderId="27" xfId="0" applyFont="1" applyFill="1" applyBorder="1" applyAlignment="1" applyProtection="1">
      <alignment horizontal="left" vertical="top" wrapText="1" readingOrder="1"/>
      <protection locked="0"/>
    </xf>
    <xf numFmtId="0" fontId="7" fillId="0" borderId="23" xfId="0" applyFont="1" applyBorder="1" applyAlignment="1">
      <alignment horizontal="center"/>
    </xf>
    <xf numFmtId="0" fontId="37" fillId="0" borderId="23" xfId="0" applyFont="1" applyBorder="1" applyAlignment="1">
      <alignment horizontal="center"/>
    </xf>
    <xf numFmtId="49" fontId="21" fillId="5" borderId="12" xfId="0" applyNumberFormat="1" applyFont="1" applyFill="1" applyBorder="1" applyAlignment="1" applyProtection="1">
      <alignment horizontal="left" vertical="top" wrapText="1" shrinkToFit="1" readingOrder="1"/>
      <protection locked="0"/>
    </xf>
    <xf numFmtId="49" fontId="21" fillId="5" borderId="13" xfId="0" applyNumberFormat="1" applyFont="1" applyFill="1" applyBorder="1" applyAlignment="1" applyProtection="1">
      <alignment horizontal="left" vertical="top" wrapText="1" shrinkToFit="1" readingOrder="1"/>
      <protection locked="0"/>
    </xf>
    <xf numFmtId="49" fontId="21" fillId="5" borderId="14" xfId="0" applyNumberFormat="1" applyFont="1" applyFill="1" applyBorder="1" applyAlignment="1" applyProtection="1">
      <alignment horizontal="left" vertical="top" wrapText="1" shrinkToFit="1" readingOrder="1"/>
      <protection locked="0"/>
    </xf>
    <xf numFmtId="0" fontId="21" fillId="5" borderId="12" xfId="0" applyFont="1" applyFill="1" applyBorder="1" applyAlignment="1" applyProtection="1">
      <alignment horizontal="left" vertical="top" wrapText="1" readingOrder="1"/>
      <protection locked="0"/>
    </xf>
    <xf numFmtId="0" fontId="21" fillId="5" borderId="13" xfId="0" applyFont="1" applyFill="1" applyBorder="1" applyAlignment="1" applyProtection="1">
      <alignment horizontal="left" vertical="top" wrapText="1" readingOrder="1"/>
      <protection locked="0"/>
    </xf>
    <xf numFmtId="0" fontId="21" fillId="5" borderId="14" xfId="0" applyFont="1" applyFill="1" applyBorder="1" applyAlignment="1" applyProtection="1">
      <alignment horizontal="left" vertical="top" wrapText="1" readingOrder="1"/>
      <protection locked="0"/>
    </xf>
    <xf numFmtId="0" fontId="23" fillId="4" borderId="6" xfId="0" applyFont="1" applyFill="1" applyBorder="1" applyAlignment="1" applyProtection="1">
      <alignment horizontal="left" vertical="top" wrapText="1" readingOrder="1"/>
      <protection locked="0"/>
    </xf>
    <xf numFmtId="0" fontId="21" fillId="4" borderId="12" xfId="0" applyFont="1" applyFill="1" applyBorder="1" applyAlignment="1" applyProtection="1">
      <alignment horizontal="center" vertical="top" wrapText="1" readingOrder="1"/>
      <protection locked="0"/>
    </xf>
    <xf numFmtId="0" fontId="21" fillId="4" borderId="13" xfId="0" applyFont="1" applyFill="1" applyBorder="1" applyAlignment="1" applyProtection="1">
      <alignment horizontal="center" vertical="top" wrapText="1" readingOrder="1"/>
      <protection locked="0"/>
    </xf>
    <xf numFmtId="0" fontId="21" fillId="4" borderId="14" xfId="0" applyFont="1" applyFill="1" applyBorder="1" applyAlignment="1" applyProtection="1">
      <alignment horizontal="center" vertical="top" wrapText="1" readingOrder="1"/>
      <protection locked="0"/>
    </xf>
    <xf numFmtId="0" fontId="21" fillId="4" borderId="24" xfId="0" applyFont="1" applyFill="1" applyBorder="1" applyAlignment="1" applyProtection="1">
      <alignment horizontal="left" wrapText="1" readingOrder="1"/>
      <protection locked="0"/>
    </xf>
    <xf numFmtId="0" fontId="21" fillId="4" borderId="25" xfId="0" applyFont="1" applyFill="1" applyBorder="1" applyAlignment="1" applyProtection="1">
      <alignment horizontal="left" wrapText="1" readingOrder="1"/>
      <protection locked="0"/>
    </xf>
    <xf numFmtId="0" fontId="21" fillId="4" borderId="26" xfId="0" applyFont="1" applyFill="1" applyBorder="1" applyAlignment="1" applyProtection="1">
      <alignment horizontal="left" wrapText="1" readingOrder="1"/>
      <protection locked="0"/>
    </xf>
    <xf numFmtId="0" fontId="3" fillId="0" borderId="15" xfId="5" applyBorder="1" applyAlignment="1">
      <alignment horizontal="left" vertical="center" wrapText="1"/>
    </xf>
    <xf numFmtId="0" fontId="3" fillId="0" borderId="13" xfId="5" applyBorder="1" applyAlignment="1">
      <alignment horizontal="left" vertical="center" wrapText="1"/>
    </xf>
    <xf numFmtId="0" fontId="3" fillId="0" borderId="21" xfId="5" applyBorder="1" applyAlignment="1">
      <alignment horizontal="left" vertical="center" wrapText="1"/>
    </xf>
  </cellXfs>
  <cellStyles count="9">
    <cellStyle name="Normal" xfId="0" builtinId="0"/>
    <cellStyle name="Normal 2" xfId="7" xr:uid="{00000000-0005-0000-0000-000001000000}"/>
    <cellStyle name="Normal 3" xfId="8" xr:uid="{00000000-0005-0000-0000-000002000000}"/>
    <cellStyle name="Obično_1Prihodi-rashodi2004" xfId="1" xr:uid="{00000000-0005-0000-0000-000003000000}"/>
    <cellStyle name="Obično_bilanca" xfId="2" xr:uid="{00000000-0005-0000-0000-000004000000}"/>
    <cellStyle name="Obično_List4" xfId="4" xr:uid="{00000000-0005-0000-0000-000005000000}"/>
    <cellStyle name="Obično_List5" xfId="5" xr:uid="{00000000-0005-0000-0000-000006000000}"/>
    <cellStyle name="Obično_List6" xfId="6" xr:uid="{00000000-0005-0000-0000-000007000000}"/>
    <cellStyle name="Obično_List7" xfId="3" xr:uid="{00000000-0005-0000-0000-000008000000}"/>
  </cellStyles>
  <dxfs count="0"/>
  <tableStyles count="0" defaultTableStyle="TableStyleMedium2" defaultPivotStyle="PivotStyleLight16"/>
  <colors>
    <mruColors>
      <color rgb="FFCCCCFF"/>
      <color rgb="FFCCE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33"/>
  <sheetViews>
    <sheetView zoomScale="85" zoomScaleNormal="85" zoomScaleSheetLayoutView="100" workbookViewId="0">
      <selection activeCell="A4" sqref="A4"/>
    </sheetView>
  </sheetViews>
  <sheetFormatPr defaultRowHeight="15"/>
  <cols>
    <col min="5" max="5" width="18.140625" customWidth="1"/>
    <col min="6" max="6" width="18.85546875" customWidth="1"/>
    <col min="7" max="7" width="15.85546875" customWidth="1"/>
    <col min="8" max="8" width="18.5703125" customWidth="1"/>
    <col min="9" max="9" width="8.7109375" customWidth="1"/>
    <col min="10" max="10" width="10.140625" customWidth="1"/>
    <col min="13" max="13" width="10.140625" bestFit="1" customWidth="1"/>
  </cols>
  <sheetData>
    <row r="1" spans="1:10" s="91" customFormat="1" ht="12.75">
      <c r="A1" s="91" t="s">
        <v>160</v>
      </c>
    </row>
    <row r="2" spans="1:10" s="91" customFormat="1" ht="12.75">
      <c r="A2" s="91" t="s">
        <v>159</v>
      </c>
    </row>
    <row r="3" spans="1:10" s="91" customFormat="1" ht="12.75"/>
    <row r="4" spans="1:10" s="91" customFormat="1" ht="12.75">
      <c r="A4" s="91" t="s">
        <v>282</v>
      </c>
    </row>
    <row r="5" spans="1:10" s="29" customFormat="1" ht="12.75">
      <c r="A5" s="29" t="s">
        <v>261</v>
      </c>
    </row>
    <row r="6" spans="1:10" s="68" customFormat="1" ht="9" customHeight="1"/>
    <row r="7" spans="1:10" s="68" customFormat="1" ht="46.5" customHeight="1">
      <c r="B7" s="247" t="s">
        <v>262</v>
      </c>
      <c r="C7" s="248"/>
      <c r="D7" s="248"/>
      <c r="E7" s="248"/>
      <c r="F7" s="248"/>
      <c r="G7" s="248"/>
      <c r="H7" s="248"/>
      <c r="I7" s="248"/>
    </row>
    <row r="8" spans="1:10" s="68" customFormat="1" ht="12" customHeight="1">
      <c r="A8" s="1"/>
      <c r="B8" s="1"/>
      <c r="C8" s="1"/>
      <c r="D8" s="1"/>
      <c r="E8" s="1"/>
      <c r="F8" s="1"/>
      <c r="G8" s="1"/>
    </row>
    <row r="9" spans="1:10" s="68" customFormat="1" ht="15.75" customHeight="1">
      <c r="B9" s="65"/>
      <c r="D9" s="75"/>
      <c r="F9" s="65" t="s">
        <v>0</v>
      </c>
      <c r="G9" s="75"/>
    </row>
    <row r="10" spans="1:10" s="68" customFormat="1" ht="18" customHeight="1">
      <c r="B10" s="247" t="s">
        <v>181</v>
      </c>
      <c r="C10" s="248"/>
      <c r="D10" s="248"/>
      <c r="E10" s="248"/>
      <c r="F10" s="248"/>
      <c r="G10" s="248"/>
      <c r="H10" s="248"/>
    </row>
    <row r="11" spans="1:10" s="68" customFormat="1" ht="9.75" customHeight="1">
      <c r="B11" s="65"/>
    </row>
    <row r="12" spans="1:10" s="238" customFormat="1" ht="21" customHeight="1">
      <c r="A12" s="236" t="s">
        <v>170</v>
      </c>
      <c r="B12" s="237"/>
      <c r="C12" s="237"/>
      <c r="D12" s="237"/>
      <c r="E12" s="2"/>
      <c r="F12" s="2"/>
      <c r="G12" s="69"/>
    </row>
    <row r="13" spans="1:10" s="71" customFormat="1" ht="28.5" customHeight="1">
      <c r="A13" s="249" t="s">
        <v>172</v>
      </c>
      <c r="B13" s="250"/>
      <c r="C13" s="250"/>
      <c r="D13" s="250"/>
      <c r="E13" s="251"/>
      <c r="F13" s="66" t="s">
        <v>263</v>
      </c>
      <c r="G13" s="214" t="s">
        <v>264</v>
      </c>
      <c r="H13" s="66" t="s">
        <v>265</v>
      </c>
      <c r="I13" s="67" t="s">
        <v>5</v>
      </c>
      <c r="J13" s="67" t="s">
        <v>5</v>
      </c>
    </row>
    <row r="14" spans="1:10" s="30" customFormat="1" ht="9.75" customHeight="1">
      <c r="A14" s="252">
        <v>1</v>
      </c>
      <c r="B14" s="253"/>
      <c r="C14" s="253"/>
      <c r="D14" s="253"/>
      <c r="E14" s="254"/>
      <c r="F14" s="9">
        <v>2</v>
      </c>
      <c r="G14" s="9">
        <v>3</v>
      </c>
      <c r="H14" s="72">
        <v>4</v>
      </c>
      <c r="I14" s="72" t="s">
        <v>179</v>
      </c>
      <c r="J14" s="72" t="s">
        <v>180</v>
      </c>
    </row>
    <row r="15" spans="1:10" s="68" customFormat="1" ht="18" customHeight="1">
      <c r="A15" s="262" t="s">
        <v>173</v>
      </c>
      <c r="B15" s="263"/>
      <c r="C15" s="263"/>
      <c r="D15" s="263"/>
      <c r="E15" s="264"/>
      <c r="F15" s="47">
        <v>5513704.0199999996</v>
      </c>
      <c r="G15" s="47">
        <v>6984342.0800000001</v>
      </c>
      <c r="H15" s="47">
        <v>6613548.4500000002</v>
      </c>
      <c r="I15" s="61">
        <f t="shared" ref="I15:I21" si="0">(H15/F15)*100</f>
        <v>119.94746954153699</v>
      </c>
      <c r="J15" s="61">
        <f t="shared" ref="J15:J21" si="1">(H15/G15)*100</f>
        <v>94.691072892008179</v>
      </c>
    </row>
    <row r="16" spans="1:10" s="68" customFormat="1" ht="18" customHeight="1">
      <c r="A16" s="265" t="s">
        <v>174</v>
      </c>
      <c r="B16" s="266"/>
      <c r="C16" s="266"/>
      <c r="D16" s="266"/>
      <c r="E16" s="267"/>
      <c r="F16" s="74">
        <v>0</v>
      </c>
      <c r="G16" s="47">
        <v>2000</v>
      </c>
      <c r="H16" s="47">
        <v>0</v>
      </c>
      <c r="I16" s="61">
        <v>0</v>
      </c>
      <c r="J16" s="61">
        <v>0</v>
      </c>
    </row>
    <row r="17" spans="1:13" s="68" customFormat="1" ht="18" customHeight="1">
      <c r="A17" s="283" t="s">
        <v>147</v>
      </c>
      <c r="B17" s="284"/>
      <c r="C17" s="284"/>
      <c r="D17" s="284"/>
      <c r="E17" s="285"/>
      <c r="F17" s="211">
        <f>SUM(F15:F16)</f>
        <v>5513704.0199999996</v>
      </c>
      <c r="G17" s="211">
        <f>G15+G16</f>
        <v>6986342.0800000001</v>
      </c>
      <c r="H17" s="211">
        <f>H15+H16</f>
        <v>6613548.4500000002</v>
      </c>
      <c r="I17" s="212">
        <f t="shared" si="0"/>
        <v>119.94746954153699</v>
      </c>
      <c r="J17" s="212">
        <f t="shared" si="1"/>
        <v>94.663965409492235</v>
      </c>
    </row>
    <row r="18" spans="1:13" s="68" customFormat="1" ht="18" customHeight="1">
      <c r="A18" s="268" t="s">
        <v>175</v>
      </c>
      <c r="B18" s="269"/>
      <c r="C18" s="269"/>
      <c r="D18" s="269"/>
      <c r="E18" s="270"/>
      <c r="F18" s="47">
        <v>5518460.5300000003</v>
      </c>
      <c r="G18" s="47">
        <v>7141355</v>
      </c>
      <c r="H18" s="47">
        <v>6686664.0700000003</v>
      </c>
      <c r="I18" s="61">
        <f t="shared" si="0"/>
        <v>121.16901142355366</v>
      </c>
      <c r="J18" s="61">
        <f t="shared" si="1"/>
        <v>93.632987997375849</v>
      </c>
    </row>
    <row r="19" spans="1:13" s="68" customFormat="1" ht="18" customHeight="1">
      <c r="A19" s="277" t="s">
        <v>260</v>
      </c>
      <c r="B19" s="278"/>
      <c r="C19" s="278"/>
      <c r="D19" s="278"/>
      <c r="E19" s="279"/>
      <c r="F19" s="74">
        <v>46092.67</v>
      </c>
      <c r="G19" s="47">
        <v>74840</v>
      </c>
      <c r="H19" s="47">
        <v>68086.820000000007</v>
      </c>
      <c r="I19" s="61">
        <f t="shared" si="0"/>
        <v>147.71724007309624</v>
      </c>
      <c r="J19" s="61">
        <f t="shared" si="1"/>
        <v>90.976509887760571</v>
      </c>
    </row>
    <row r="20" spans="1:13" s="68" customFormat="1" ht="18" customHeight="1">
      <c r="A20" s="283" t="s">
        <v>102</v>
      </c>
      <c r="B20" s="284"/>
      <c r="C20" s="284"/>
      <c r="D20" s="284"/>
      <c r="E20" s="285"/>
      <c r="F20" s="211">
        <f>SUM(F18:F19)</f>
        <v>5564553.2000000002</v>
      </c>
      <c r="G20" s="211">
        <f>G18+G19</f>
        <v>7216195</v>
      </c>
      <c r="H20" s="211">
        <f>H18+H19</f>
        <v>6754750.8900000006</v>
      </c>
      <c r="I20" s="212">
        <f t="shared" si="0"/>
        <v>121.38891744264393</v>
      </c>
      <c r="J20" s="212">
        <f>(H20/G20)*100</f>
        <v>93.605437353064886</v>
      </c>
    </row>
    <row r="21" spans="1:13" s="68" customFormat="1" ht="18" customHeight="1">
      <c r="A21" s="280" t="s">
        <v>3</v>
      </c>
      <c r="B21" s="281"/>
      <c r="C21" s="281"/>
      <c r="D21" s="281"/>
      <c r="E21" s="282"/>
      <c r="F21" s="211">
        <f>F17-F20</f>
        <v>-50849.180000000633</v>
      </c>
      <c r="G21" s="211">
        <f>G17-G20</f>
        <v>-229852.91999999993</v>
      </c>
      <c r="H21" s="211">
        <f>H17-H20</f>
        <v>-141202.44000000041</v>
      </c>
      <c r="I21" s="212">
        <f t="shared" si="0"/>
        <v>277.68872575722685</v>
      </c>
      <c r="J21" s="212">
        <f t="shared" si="1"/>
        <v>61.43164942172605</v>
      </c>
    </row>
    <row r="22" spans="1:13" s="68" customFormat="1" ht="18">
      <c r="A22" s="1"/>
      <c r="B22" s="3"/>
      <c r="C22" s="3"/>
      <c r="D22" s="3"/>
      <c r="E22" s="3"/>
      <c r="G22" s="4"/>
      <c r="I22" s="70"/>
      <c r="J22" s="70"/>
    </row>
    <row r="23" spans="1:13" s="70" customFormat="1" ht="21" customHeight="1">
      <c r="A23" s="70" t="s">
        <v>171</v>
      </c>
      <c r="B23" s="1"/>
      <c r="C23" s="1"/>
      <c r="D23" s="1"/>
      <c r="E23" s="1"/>
      <c r="F23" s="1"/>
      <c r="G23" s="1"/>
    </row>
    <row r="24" spans="1:13" s="68" customFormat="1" ht="25.5" customHeight="1">
      <c r="A24" s="249" t="s">
        <v>172</v>
      </c>
      <c r="B24" s="250"/>
      <c r="C24" s="250"/>
      <c r="D24" s="250"/>
      <c r="E24" s="251"/>
      <c r="F24" s="66" t="s">
        <v>263</v>
      </c>
      <c r="G24" s="214" t="s">
        <v>264</v>
      </c>
      <c r="H24" s="66" t="s">
        <v>265</v>
      </c>
      <c r="I24" s="67" t="s">
        <v>5</v>
      </c>
      <c r="J24" s="67" t="s">
        <v>5</v>
      </c>
    </row>
    <row r="25" spans="1:13" s="30" customFormat="1" ht="9.75" customHeight="1">
      <c r="A25" s="252">
        <v>1</v>
      </c>
      <c r="B25" s="253"/>
      <c r="C25" s="253"/>
      <c r="D25" s="253"/>
      <c r="E25" s="254"/>
      <c r="F25" s="9">
        <v>2</v>
      </c>
      <c r="G25" s="9">
        <v>3</v>
      </c>
      <c r="H25" s="72">
        <v>4</v>
      </c>
      <c r="I25" s="72" t="s">
        <v>179</v>
      </c>
      <c r="J25" s="72" t="s">
        <v>180</v>
      </c>
    </row>
    <row r="26" spans="1:13" s="68" customFormat="1" ht="24.75" customHeight="1">
      <c r="A26" s="271" t="s">
        <v>176</v>
      </c>
      <c r="B26" s="272"/>
      <c r="C26" s="272"/>
      <c r="D26" s="272"/>
      <c r="E26" s="273"/>
      <c r="F26" s="37">
        <v>0</v>
      </c>
      <c r="G26" s="10">
        <v>0</v>
      </c>
      <c r="H26" s="10">
        <v>0</v>
      </c>
      <c r="I26" s="76">
        <v>0</v>
      </c>
      <c r="J26" s="76">
        <v>0</v>
      </c>
    </row>
    <row r="27" spans="1:13" s="68" customFormat="1" ht="25.5" customHeight="1">
      <c r="A27" s="271" t="s">
        <v>177</v>
      </c>
      <c r="B27" s="272"/>
      <c r="C27" s="272"/>
      <c r="D27" s="272"/>
      <c r="E27" s="273"/>
      <c r="F27" s="10">
        <v>0</v>
      </c>
      <c r="G27" s="10">
        <v>0</v>
      </c>
      <c r="H27" s="10">
        <v>0</v>
      </c>
      <c r="I27" s="76">
        <v>0</v>
      </c>
      <c r="J27" s="76">
        <v>0</v>
      </c>
      <c r="M27" s="73"/>
    </row>
    <row r="28" spans="1:13" s="68" customFormat="1" ht="18" customHeight="1">
      <c r="A28" s="274" t="s">
        <v>178</v>
      </c>
      <c r="B28" s="275"/>
      <c r="C28" s="275"/>
      <c r="D28" s="275"/>
      <c r="E28" s="276"/>
      <c r="F28" s="207">
        <v>0</v>
      </c>
      <c r="G28" s="208">
        <v>0</v>
      </c>
      <c r="H28" s="208">
        <v>0</v>
      </c>
      <c r="I28" s="209">
        <v>0</v>
      </c>
      <c r="J28" s="209">
        <v>0</v>
      </c>
    </row>
    <row r="29" spans="1:13" s="68" customFormat="1" ht="19.5" customHeight="1">
      <c r="A29" s="257" t="s">
        <v>202</v>
      </c>
      <c r="B29" s="258"/>
      <c r="C29" s="258"/>
      <c r="D29" s="258"/>
      <c r="E29" s="259"/>
      <c r="F29" s="213">
        <v>280702.09999999998</v>
      </c>
      <c r="G29" s="213">
        <v>229852.92</v>
      </c>
      <c r="H29" s="213">
        <v>229852.92</v>
      </c>
      <c r="I29" s="216">
        <v>0</v>
      </c>
      <c r="J29" s="216">
        <v>0</v>
      </c>
    </row>
    <row r="30" spans="1:13" s="68" customFormat="1" ht="19.5" customHeight="1">
      <c r="A30" s="260" t="s">
        <v>203</v>
      </c>
      <c r="B30" s="261"/>
      <c r="C30" s="261"/>
      <c r="D30" s="261"/>
      <c r="E30" s="261"/>
      <c r="F30" s="213">
        <f>F29+F21</f>
        <v>229852.91999999934</v>
      </c>
      <c r="G30" s="213">
        <v>0</v>
      </c>
      <c r="H30" s="213">
        <v>-141202.44</v>
      </c>
      <c r="I30" s="216">
        <v>0</v>
      </c>
      <c r="J30" s="216">
        <v>0</v>
      </c>
    </row>
    <row r="31" spans="1:13" ht="18.75" customHeight="1">
      <c r="A31" s="255" t="s">
        <v>266</v>
      </c>
      <c r="B31" s="256"/>
      <c r="C31" s="256"/>
      <c r="D31" s="256"/>
      <c r="E31" s="256"/>
      <c r="F31" s="210">
        <v>0</v>
      </c>
      <c r="G31" s="210">
        <v>0</v>
      </c>
      <c r="H31" s="210">
        <f>H29+H30</f>
        <v>88650.48000000001</v>
      </c>
      <c r="I31" s="217">
        <v>0</v>
      </c>
      <c r="J31" s="217">
        <v>0</v>
      </c>
    </row>
    <row r="32" spans="1:13">
      <c r="F32" s="48"/>
      <c r="H32" s="48"/>
    </row>
    <row r="33" spans="1:7" ht="11.25" customHeight="1">
      <c r="A33" s="5"/>
      <c r="B33" s="6"/>
      <c r="C33" s="6"/>
      <c r="D33" s="6"/>
      <c r="E33" s="6"/>
      <c r="F33" s="6"/>
      <c r="G33" s="7"/>
    </row>
  </sheetData>
  <mergeCells count="19">
    <mergeCell ref="A31:E31"/>
    <mergeCell ref="A29:E29"/>
    <mergeCell ref="A30:E30"/>
    <mergeCell ref="A15:E15"/>
    <mergeCell ref="A16:E16"/>
    <mergeCell ref="A18:E18"/>
    <mergeCell ref="A26:E26"/>
    <mergeCell ref="A27:E27"/>
    <mergeCell ref="A28:E28"/>
    <mergeCell ref="A25:E25"/>
    <mergeCell ref="A19:E19"/>
    <mergeCell ref="A21:E21"/>
    <mergeCell ref="A17:E17"/>
    <mergeCell ref="A20:E20"/>
    <mergeCell ref="B7:I7"/>
    <mergeCell ref="B10:H10"/>
    <mergeCell ref="A13:E13"/>
    <mergeCell ref="A14:E14"/>
    <mergeCell ref="A24:E24"/>
  </mergeCells>
  <pageMargins left="1.3779527559055118" right="0.59055118110236227" top="0.55118110236220474" bottom="0.55118110236220474" header="0.31496062992125984" footer="0.31496062992125984"/>
  <pageSetup paperSize="9" scale="80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XEN238"/>
  <sheetViews>
    <sheetView topLeftCell="A3" zoomScale="70" zoomScaleNormal="70" zoomScaleSheetLayoutView="70" workbookViewId="0">
      <selection activeCell="H19" sqref="H19"/>
    </sheetView>
  </sheetViews>
  <sheetFormatPr defaultRowHeight="12.75"/>
  <cols>
    <col min="1" max="1" width="6.7109375" style="12" customWidth="1"/>
    <col min="2" max="2" width="6.28515625" style="12" customWidth="1"/>
    <col min="3" max="3" width="80.85546875" style="11" customWidth="1"/>
    <col min="4" max="4" width="20.5703125" style="11" customWidth="1"/>
    <col min="5" max="5" width="18" style="11" customWidth="1"/>
    <col min="6" max="6" width="19.5703125" style="11" customWidth="1"/>
    <col min="7" max="7" width="9.140625" style="11" customWidth="1"/>
    <col min="8" max="8" width="9.5703125" style="11" customWidth="1"/>
    <col min="9" max="9" width="14.140625" style="11" customWidth="1"/>
    <col min="10" max="242" width="9.140625" style="11"/>
    <col min="243" max="243" width="4.28515625" style="11" customWidth="1"/>
    <col min="244" max="244" width="4.42578125" style="11" customWidth="1"/>
    <col min="245" max="245" width="44.85546875" style="11" customWidth="1"/>
    <col min="246" max="246" width="13.7109375" style="11" customWidth="1"/>
    <col min="247" max="247" width="13.140625" style="11" customWidth="1"/>
    <col min="248" max="248" width="13.7109375" style="11" customWidth="1"/>
    <col min="249" max="250" width="9.5703125" style="11" customWidth="1"/>
    <col min="251" max="251" width="17" style="11" customWidth="1"/>
    <col min="252" max="252" width="20.28515625" style="11" customWidth="1"/>
    <col min="253" max="253" width="12.42578125" style="11" customWidth="1"/>
    <col min="254" max="498" width="9.140625" style="11"/>
    <col min="499" max="499" width="4.28515625" style="11" customWidth="1"/>
    <col min="500" max="500" width="4.42578125" style="11" customWidth="1"/>
    <col min="501" max="501" width="44.85546875" style="11" customWidth="1"/>
    <col min="502" max="502" width="13.7109375" style="11" customWidth="1"/>
    <col min="503" max="503" width="13.140625" style="11" customWidth="1"/>
    <col min="504" max="504" width="13.7109375" style="11" customWidth="1"/>
    <col min="505" max="506" width="9.5703125" style="11" customWidth="1"/>
    <col min="507" max="507" width="17" style="11" customWidth="1"/>
    <col min="508" max="508" width="20.28515625" style="11" customWidth="1"/>
    <col min="509" max="509" width="12.42578125" style="11" customWidth="1"/>
    <col min="510" max="754" width="9.140625" style="11"/>
    <col min="755" max="755" width="4.28515625" style="11" customWidth="1"/>
    <col min="756" max="756" width="4.42578125" style="11" customWidth="1"/>
    <col min="757" max="757" width="44.85546875" style="11" customWidth="1"/>
    <col min="758" max="758" width="13.7109375" style="11" customWidth="1"/>
    <col min="759" max="759" width="13.140625" style="11" customWidth="1"/>
    <col min="760" max="760" width="13.7109375" style="11" customWidth="1"/>
    <col min="761" max="762" width="9.5703125" style="11" customWidth="1"/>
    <col min="763" max="763" width="17" style="11" customWidth="1"/>
    <col min="764" max="764" width="20.28515625" style="11" customWidth="1"/>
    <col min="765" max="765" width="12.42578125" style="11" customWidth="1"/>
    <col min="766" max="1010" width="9.140625" style="11"/>
    <col min="1011" max="1011" width="4.28515625" style="11" customWidth="1"/>
    <col min="1012" max="1012" width="4.42578125" style="11" customWidth="1"/>
    <col min="1013" max="1013" width="44.85546875" style="11" customWidth="1"/>
    <col min="1014" max="1014" width="13.7109375" style="11" customWidth="1"/>
    <col min="1015" max="1015" width="13.140625" style="11" customWidth="1"/>
    <col min="1016" max="1016" width="13.7109375" style="11" customWidth="1"/>
    <col min="1017" max="1018" width="9.5703125" style="11" customWidth="1"/>
    <col min="1019" max="1019" width="17" style="11" customWidth="1"/>
    <col min="1020" max="1020" width="20.28515625" style="11" customWidth="1"/>
    <col min="1021" max="1021" width="12.42578125" style="11" customWidth="1"/>
    <col min="1022" max="1266" width="9.140625" style="11"/>
    <col min="1267" max="1267" width="4.28515625" style="11" customWidth="1"/>
    <col min="1268" max="1268" width="4.42578125" style="11" customWidth="1"/>
    <col min="1269" max="1269" width="44.85546875" style="11" customWidth="1"/>
    <col min="1270" max="1270" width="13.7109375" style="11" customWidth="1"/>
    <col min="1271" max="1271" width="13.140625" style="11" customWidth="1"/>
    <col min="1272" max="1272" width="13.7109375" style="11" customWidth="1"/>
    <col min="1273" max="1274" width="9.5703125" style="11" customWidth="1"/>
    <col min="1275" max="1275" width="17" style="11" customWidth="1"/>
    <col min="1276" max="1276" width="20.28515625" style="11" customWidth="1"/>
    <col min="1277" max="1277" width="12.42578125" style="11" customWidth="1"/>
    <col min="1278" max="1522" width="9.140625" style="11"/>
    <col min="1523" max="1523" width="4.28515625" style="11" customWidth="1"/>
    <col min="1524" max="1524" width="4.42578125" style="11" customWidth="1"/>
    <col min="1525" max="1525" width="44.85546875" style="11" customWidth="1"/>
    <col min="1526" max="1526" width="13.7109375" style="11" customWidth="1"/>
    <col min="1527" max="1527" width="13.140625" style="11" customWidth="1"/>
    <col min="1528" max="1528" width="13.7109375" style="11" customWidth="1"/>
    <col min="1529" max="1530" width="9.5703125" style="11" customWidth="1"/>
    <col min="1531" max="1531" width="17" style="11" customWidth="1"/>
    <col min="1532" max="1532" width="20.28515625" style="11" customWidth="1"/>
    <col min="1533" max="1533" width="12.42578125" style="11" customWidth="1"/>
    <col min="1534" max="1778" width="9.140625" style="11"/>
    <col min="1779" max="1779" width="4.28515625" style="11" customWidth="1"/>
    <col min="1780" max="1780" width="4.42578125" style="11" customWidth="1"/>
    <col min="1781" max="1781" width="44.85546875" style="11" customWidth="1"/>
    <col min="1782" max="1782" width="13.7109375" style="11" customWidth="1"/>
    <col min="1783" max="1783" width="13.140625" style="11" customWidth="1"/>
    <col min="1784" max="1784" width="13.7109375" style="11" customWidth="1"/>
    <col min="1785" max="1786" width="9.5703125" style="11" customWidth="1"/>
    <col min="1787" max="1787" width="17" style="11" customWidth="1"/>
    <col min="1788" max="1788" width="20.28515625" style="11" customWidth="1"/>
    <col min="1789" max="1789" width="12.42578125" style="11" customWidth="1"/>
    <col min="1790" max="2034" width="9.140625" style="11"/>
    <col min="2035" max="2035" width="4.28515625" style="11" customWidth="1"/>
    <col min="2036" max="2036" width="4.42578125" style="11" customWidth="1"/>
    <col min="2037" max="2037" width="44.85546875" style="11" customWidth="1"/>
    <col min="2038" max="2038" width="13.7109375" style="11" customWidth="1"/>
    <col min="2039" max="2039" width="13.140625" style="11" customWidth="1"/>
    <col min="2040" max="2040" width="13.7109375" style="11" customWidth="1"/>
    <col min="2041" max="2042" width="9.5703125" style="11" customWidth="1"/>
    <col min="2043" max="2043" width="17" style="11" customWidth="1"/>
    <col min="2044" max="2044" width="20.28515625" style="11" customWidth="1"/>
    <col min="2045" max="2045" width="12.42578125" style="11" customWidth="1"/>
    <col min="2046" max="2290" width="9.140625" style="11"/>
    <col min="2291" max="2291" width="4.28515625" style="11" customWidth="1"/>
    <col min="2292" max="2292" width="4.42578125" style="11" customWidth="1"/>
    <col min="2293" max="2293" width="44.85546875" style="11" customWidth="1"/>
    <col min="2294" max="2294" width="13.7109375" style="11" customWidth="1"/>
    <col min="2295" max="2295" width="13.140625" style="11" customWidth="1"/>
    <col min="2296" max="2296" width="13.7109375" style="11" customWidth="1"/>
    <col min="2297" max="2298" width="9.5703125" style="11" customWidth="1"/>
    <col min="2299" max="2299" width="17" style="11" customWidth="1"/>
    <col min="2300" max="2300" width="20.28515625" style="11" customWidth="1"/>
    <col min="2301" max="2301" width="12.42578125" style="11" customWidth="1"/>
    <col min="2302" max="2546" width="9.140625" style="11"/>
    <col min="2547" max="2547" width="4.28515625" style="11" customWidth="1"/>
    <col min="2548" max="2548" width="4.42578125" style="11" customWidth="1"/>
    <col min="2549" max="2549" width="44.85546875" style="11" customWidth="1"/>
    <col min="2550" max="2550" width="13.7109375" style="11" customWidth="1"/>
    <col min="2551" max="2551" width="13.140625" style="11" customWidth="1"/>
    <col min="2552" max="2552" width="13.7109375" style="11" customWidth="1"/>
    <col min="2553" max="2554" width="9.5703125" style="11" customWidth="1"/>
    <col min="2555" max="2555" width="17" style="11" customWidth="1"/>
    <col min="2556" max="2556" width="20.28515625" style="11" customWidth="1"/>
    <col min="2557" max="2557" width="12.42578125" style="11" customWidth="1"/>
    <col min="2558" max="2802" width="9.140625" style="11"/>
    <col min="2803" max="2803" width="4.28515625" style="11" customWidth="1"/>
    <col min="2804" max="2804" width="4.42578125" style="11" customWidth="1"/>
    <col min="2805" max="2805" width="44.85546875" style="11" customWidth="1"/>
    <col min="2806" max="2806" width="13.7109375" style="11" customWidth="1"/>
    <col min="2807" max="2807" width="13.140625" style="11" customWidth="1"/>
    <col min="2808" max="2808" width="13.7109375" style="11" customWidth="1"/>
    <col min="2809" max="2810" width="9.5703125" style="11" customWidth="1"/>
    <col min="2811" max="2811" width="17" style="11" customWidth="1"/>
    <col min="2812" max="2812" width="20.28515625" style="11" customWidth="1"/>
    <col min="2813" max="2813" width="12.42578125" style="11" customWidth="1"/>
    <col min="2814" max="3058" width="9.140625" style="11"/>
    <col min="3059" max="3059" width="4.28515625" style="11" customWidth="1"/>
    <col min="3060" max="3060" width="4.42578125" style="11" customWidth="1"/>
    <col min="3061" max="3061" width="44.85546875" style="11" customWidth="1"/>
    <col min="3062" max="3062" width="13.7109375" style="11" customWidth="1"/>
    <col min="3063" max="3063" width="13.140625" style="11" customWidth="1"/>
    <col min="3064" max="3064" width="13.7109375" style="11" customWidth="1"/>
    <col min="3065" max="3066" width="9.5703125" style="11" customWidth="1"/>
    <col min="3067" max="3067" width="17" style="11" customWidth="1"/>
    <col min="3068" max="3068" width="20.28515625" style="11" customWidth="1"/>
    <col min="3069" max="3069" width="12.42578125" style="11" customWidth="1"/>
    <col min="3070" max="3314" width="9.140625" style="11"/>
    <col min="3315" max="3315" width="4.28515625" style="11" customWidth="1"/>
    <col min="3316" max="3316" width="4.42578125" style="11" customWidth="1"/>
    <col min="3317" max="3317" width="44.85546875" style="11" customWidth="1"/>
    <col min="3318" max="3318" width="13.7109375" style="11" customWidth="1"/>
    <col min="3319" max="3319" width="13.140625" style="11" customWidth="1"/>
    <col min="3320" max="3320" width="13.7109375" style="11" customWidth="1"/>
    <col min="3321" max="3322" width="9.5703125" style="11" customWidth="1"/>
    <col min="3323" max="3323" width="17" style="11" customWidth="1"/>
    <col min="3324" max="3324" width="20.28515625" style="11" customWidth="1"/>
    <col min="3325" max="3325" width="12.42578125" style="11" customWidth="1"/>
    <col min="3326" max="3570" width="9.140625" style="11"/>
    <col min="3571" max="3571" width="4.28515625" style="11" customWidth="1"/>
    <col min="3572" max="3572" width="4.42578125" style="11" customWidth="1"/>
    <col min="3573" max="3573" width="44.85546875" style="11" customWidth="1"/>
    <col min="3574" max="3574" width="13.7109375" style="11" customWidth="1"/>
    <col min="3575" max="3575" width="13.140625" style="11" customWidth="1"/>
    <col min="3576" max="3576" width="13.7109375" style="11" customWidth="1"/>
    <col min="3577" max="3578" width="9.5703125" style="11" customWidth="1"/>
    <col min="3579" max="3579" width="17" style="11" customWidth="1"/>
    <col min="3580" max="3580" width="20.28515625" style="11" customWidth="1"/>
    <col min="3581" max="3581" width="12.42578125" style="11" customWidth="1"/>
    <col min="3582" max="3826" width="9.140625" style="11"/>
    <col min="3827" max="3827" width="4.28515625" style="11" customWidth="1"/>
    <col min="3828" max="3828" width="4.42578125" style="11" customWidth="1"/>
    <col min="3829" max="3829" width="44.85546875" style="11" customWidth="1"/>
    <col min="3830" max="3830" width="13.7109375" style="11" customWidth="1"/>
    <col min="3831" max="3831" width="13.140625" style="11" customWidth="1"/>
    <col min="3832" max="3832" width="13.7109375" style="11" customWidth="1"/>
    <col min="3833" max="3834" width="9.5703125" style="11" customWidth="1"/>
    <col min="3835" max="3835" width="17" style="11" customWidth="1"/>
    <col min="3836" max="3836" width="20.28515625" style="11" customWidth="1"/>
    <col min="3837" max="3837" width="12.42578125" style="11" customWidth="1"/>
    <col min="3838" max="4082" width="9.140625" style="11"/>
    <col min="4083" max="4083" width="4.28515625" style="11" customWidth="1"/>
    <col min="4084" max="4084" width="4.42578125" style="11" customWidth="1"/>
    <col min="4085" max="4085" width="44.85546875" style="11" customWidth="1"/>
    <col min="4086" max="4086" width="13.7109375" style="11" customWidth="1"/>
    <col min="4087" max="4087" width="13.140625" style="11" customWidth="1"/>
    <col min="4088" max="4088" width="13.7109375" style="11" customWidth="1"/>
    <col min="4089" max="4090" width="9.5703125" style="11" customWidth="1"/>
    <col min="4091" max="4091" width="17" style="11" customWidth="1"/>
    <col min="4092" max="4092" width="20.28515625" style="11" customWidth="1"/>
    <col min="4093" max="4093" width="12.42578125" style="11" customWidth="1"/>
    <col min="4094" max="4338" width="9.140625" style="11"/>
    <col min="4339" max="4339" width="4.28515625" style="11" customWidth="1"/>
    <col min="4340" max="4340" width="4.42578125" style="11" customWidth="1"/>
    <col min="4341" max="4341" width="44.85546875" style="11" customWidth="1"/>
    <col min="4342" max="4342" width="13.7109375" style="11" customWidth="1"/>
    <col min="4343" max="4343" width="13.140625" style="11" customWidth="1"/>
    <col min="4344" max="4344" width="13.7109375" style="11" customWidth="1"/>
    <col min="4345" max="4346" width="9.5703125" style="11" customWidth="1"/>
    <col min="4347" max="4347" width="17" style="11" customWidth="1"/>
    <col min="4348" max="4348" width="20.28515625" style="11" customWidth="1"/>
    <col min="4349" max="4349" width="12.42578125" style="11" customWidth="1"/>
    <col min="4350" max="4594" width="9.140625" style="11"/>
    <col min="4595" max="4595" width="4.28515625" style="11" customWidth="1"/>
    <col min="4596" max="4596" width="4.42578125" style="11" customWidth="1"/>
    <col min="4597" max="4597" width="44.85546875" style="11" customWidth="1"/>
    <col min="4598" max="4598" width="13.7109375" style="11" customWidth="1"/>
    <col min="4599" max="4599" width="13.140625" style="11" customWidth="1"/>
    <col min="4600" max="4600" width="13.7109375" style="11" customWidth="1"/>
    <col min="4601" max="4602" width="9.5703125" style="11" customWidth="1"/>
    <col min="4603" max="4603" width="17" style="11" customWidth="1"/>
    <col min="4604" max="4604" width="20.28515625" style="11" customWidth="1"/>
    <col min="4605" max="4605" width="12.42578125" style="11" customWidth="1"/>
    <col min="4606" max="4850" width="9.140625" style="11"/>
    <col min="4851" max="4851" width="4.28515625" style="11" customWidth="1"/>
    <col min="4852" max="4852" width="4.42578125" style="11" customWidth="1"/>
    <col min="4853" max="4853" width="44.85546875" style="11" customWidth="1"/>
    <col min="4854" max="4854" width="13.7109375" style="11" customWidth="1"/>
    <col min="4855" max="4855" width="13.140625" style="11" customWidth="1"/>
    <col min="4856" max="4856" width="13.7109375" style="11" customWidth="1"/>
    <col min="4857" max="4858" width="9.5703125" style="11" customWidth="1"/>
    <col min="4859" max="4859" width="17" style="11" customWidth="1"/>
    <col min="4860" max="4860" width="20.28515625" style="11" customWidth="1"/>
    <col min="4861" max="4861" width="12.42578125" style="11" customWidth="1"/>
    <col min="4862" max="5106" width="9.140625" style="11"/>
    <col min="5107" max="5107" width="4.28515625" style="11" customWidth="1"/>
    <col min="5108" max="5108" width="4.42578125" style="11" customWidth="1"/>
    <col min="5109" max="5109" width="44.85546875" style="11" customWidth="1"/>
    <col min="5110" max="5110" width="13.7109375" style="11" customWidth="1"/>
    <col min="5111" max="5111" width="13.140625" style="11" customWidth="1"/>
    <col min="5112" max="5112" width="13.7109375" style="11" customWidth="1"/>
    <col min="5113" max="5114" width="9.5703125" style="11" customWidth="1"/>
    <col min="5115" max="5115" width="17" style="11" customWidth="1"/>
    <col min="5116" max="5116" width="20.28515625" style="11" customWidth="1"/>
    <col min="5117" max="5117" width="12.42578125" style="11" customWidth="1"/>
    <col min="5118" max="5362" width="9.140625" style="11"/>
    <col min="5363" max="5363" width="4.28515625" style="11" customWidth="1"/>
    <col min="5364" max="5364" width="4.42578125" style="11" customWidth="1"/>
    <col min="5365" max="5365" width="44.85546875" style="11" customWidth="1"/>
    <col min="5366" max="5366" width="13.7109375" style="11" customWidth="1"/>
    <col min="5367" max="5367" width="13.140625" style="11" customWidth="1"/>
    <col min="5368" max="5368" width="13.7109375" style="11" customWidth="1"/>
    <col min="5369" max="5370" width="9.5703125" style="11" customWidth="1"/>
    <col min="5371" max="5371" width="17" style="11" customWidth="1"/>
    <col min="5372" max="5372" width="20.28515625" style="11" customWidth="1"/>
    <col min="5373" max="5373" width="12.42578125" style="11" customWidth="1"/>
    <col min="5374" max="5618" width="9.140625" style="11"/>
    <col min="5619" max="5619" width="4.28515625" style="11" customWidth="1"/>
    <col min="5620" max="5620" width="4.42578125" style="11" customWidth="1"/>
    <col min="5621" max="5621" width="44.85546875" style="11" customWidth="1"/>
    <col min="5622" max="5622" width="13.7109375" style="11" customWidth="1"/>
    <col min="5623" max="5623" width="13.140625" style="11" customWidth="1"/>
    <col min="5624" max="5624" width="13.7109375" style="11" customWidth="1"/>
    <col min="5625" max="5626" width="9.5703125" style="11" customWidth="1"/>
    <col min="5627" max="5627" width="17" style="11" customWidth="1"/>
    <col min="5628" max="5628" width="20.28515625" style="11" customWidth="1"/>
    <col min="5629" max="5629" width="12.42578125" style="11" customWidth="1"/>
    <col min="5630" max="5874" width="9.140625" style="11"/>
    <col min="5875" max="5875" width="4.28515625" style="11" customWidth="1"/>
    <col min="5876" max="5876" width="4.42578125" style="11" customWidth="1"/>
    <col min="5877" max="5877" width="44.85546875" style="11" customWidth="1"/>
    <col min="5878" max="5878" width="13.7109375" style="11" customWidth="1"/>
    <col min="5879" max="5879" width="13.140625" style="11" customWidth="1"/>
    <col min="5880" max="5880" width="13.7109375" style="11" customWidth="1"/>
    <col min="5881" max="5882" width="9.5703125" style="11" customWidth="1"/>
    <col min="5883" max="5883" width="17" style="11" customWidth="1"/>
    <col min="5884" max="5884" width="20.28515625" style="11" customWidth="1"/>
    <col min="5885" max="5885" width="12.42578125" style="11" customWidth="1"/>
    <col min="5886" max="6130" width="9.140625" style="11"/>
    <col min="6131" max="6131" width="4.28515625" style="11" customWidth="1"/>
    <col min="6132" max="6132" width="4.42578125" style="11" customWidth="1"/>
    <col min="6133" max="6133" width="44.85546875" style="11" customWidth="1"/>
    <col min="6134" max="6134" width="13.7109375" style="11" customWidth="1"/>
    <col min="6135" max="6135" width="13.140625" style="11" customWidth="1"/>
    <col min="6136" max="6136" width="13.7109375" style="11" customWidth="1"/>
    <col min="6137" max="6138" width="9.5703125" style="11" customWidth="1"/>
    <col min="6139" max="6139" width="17" style="11" customWidth="1"/>
    <col min="6140" max="6140" width="20.28515625" style="11" customWidth="1"/>
    <col min="6141" max="6141" width="12.42578125" style="11" customWidth="1"/>
    <col min="6142" max="6386" width="9.140625" style="11"/>
    <col min="6387" max="6387" width="4.28515625" style="11" customWidth="1"/>
    <col min="6388" max="6388" width="4.42578125" style="11" customWidth="1"/>
    <col min="6389" max="6389" width="44.85546875" style="11" customWidth="1"/>
    <col min="6390" max="6390" width="13.7109375" style="11" customWidth="1"/>
    <col min="6391" max="6391" width="13.140625" style="11" customWidth="1"/>
    <col min="6392" max="6392" width="13.7109375" style="11" customWidth="1"/>
    <col min="6393" max="6394" width="9.5703125" style="11" customWidth="1"/>
    <col min="6395" max="6395" width="17" style="11" customWidth="1"/>
    <col min="6396" max="6396" width="20.28515625" style="11" customWidth="1"/>
    <col min="6397" max="6397" width="12.42578125" style="11" customWidth="1"/>
    <col min="6398" max="6642" width="9.140625" style="11"/>
    <col min="6643" max="6643" width="4.28515625" style="11" customWidth="1"/>
    <col min="6644" max="6644" width="4.42578125" style="11" customWidth="1"/>
    <col min="6645" max="6645" width="44.85546875" style="11" customWidth="1"/>
    <col min="6646" max="6646" width="13.7109375" style="11" customWidth="1"/>
    <col min="6647" max="6647" width="13.140625" style="11" customWidth="1"/>
    <col min="6648" max="6648" width="13.7109375" style="11" customWidth="1"/>
    <col min="6649" max="6650" width="9.5703125" style="11" customWidth="1"/>
    <col min="6651" max="6651" width="17" style="11" customWidth="1"/>
    <col min="6652" max="6652" width="20.28515625" style="11" customWidth="1"/>
    <col min="6653" max="6653" width="12.42578125" style="11" customWidth="1"/>
    <col min="6654" max="6898" width="9.140625" style="11"/>
    <col min="6899" max="6899" width="4.28515625" style="11" customWidth="1"/>
    <col min="6900" max="6900" width="4.42578125" style="11" customWidth="1"/>
    <col min="6901" max="6901" width="44.85546875" style="11" customWidth="1"/>
    <col min="6902" max="6902" width="13.7109375" style="11" customWidth="1"/>
    <col min="6903" max="6903" width="13.140625" style="11" customWidth="1"/>
    <col min="6904" max="6904" width="13.7109375" style="11" customWidth="1"/>
    <col min="6905" max="6906" width="9.5703125" style="11" customWidth="1"/>
    <col min="6907" max="6907" width="17" style="11" customWidth="1"/>
    <col min="6908" max="6908" width="20.28515625" style="11" customWidth="1"/>
    <col min="6909" max="6909" width="12.42578125" style="11" customWidth="1"/>
    <col min="6910" max="7154" width="9.140625" style="11"/>
    <col min="7155" max="7155" width="4.28515625" style="11" customWidth="1"/>
    <col min="7156" max="7156" width="4.42578125" style="11" customWidth="1"/>
    <col min="7157" max="7157" width="44.85546875" style="11" customWidth="1"/>
    <col min="7158" max="7158" width="13.7109375" style="11" customWidth="1"/>
    <col min="7159" max="7159" width="13.140625" style="11" customWidth="1"/>
    <col min="7160" max="7160" width="13.7109375" style="11" customWidth="1"/>
    <col min="7161" max="7162" width="9.5703125" style="11" customWidth="1"/>
    <col min="7163" max="7163" width="17" style="11" customWidth="1"/>
    <col min="7164" max="7164" width="20.28515625" style="11" customWidth="1"/>
    <col min="7165" max="7165" width="12.42578125" style="11" customWidth="1"/>
    <col min="7166" max="7410" width="9.140625" style="11"/>
    <col min="7411" max="7411" width="4.28515625" style="11" customWidth="1"/>
    <col min="7412" max="7412" width="4.42578125" style="11" customWidth="1"/>
    <col min="7413" max="7413" width="44.85546875" style="11" customWidth="1"/>
    <col min="7414" max="7414" width="13.7109375" style="11" customWidth="1"/>
    <col min="7415" max="7415" width="13.140625" style="11" customWidth="1"/>
    <col min="7416" max="7416" width="13.7109375" style="11" customWidth="1"/>
    <col min="7417" max="7418" width="9.5703125" style="11" customWidth="1"/>
    <col min="7419" max="7419" width="17" style="11" customWidth="1"/>
    <col min="7420" max="7420" width="20.28515625" style="11" customWidth="1"/>
    <col min="7421" max="7421" width="12.42578125" style="11" customWidth="1"/>
    <col min="7422" max="7666" width="9.140625" style="11"/>
    <col min="7667" max="7667" width="4.28515625" style="11" customWidth="1"/>
    <col min="7668" max="7668" width="4.42578125" style="11" customWidth="1"/>
    <col min="7669" max="7669" width="44.85546875" style="11" customWidth="1"/>
    <col min="7670" max="7670" width="13.7109375" style="11" customWidth="1"/>
    <col min="7671" max="7671" width="13.140625" style="11" customWidth="1"/>
    <col min="7672" max="7672" width="13.7109375" style="11" customWidth="1"/>
    <col min="7673" max="7674" width="9.5703125" style="11" customWidth="1"/>
    <col min="7675" max="7675" width="17" style="11" customWidth="1"/>
    <col min="7676" max="7676" width="20.28515625" style="11" customWidth="1"/>
    <col min="7677" max="7677" width="12.42578125" style="11" customWidth="1"/>
    <col min="7678" max="7922" width="9.140625" style="11"/>
    <col min="7923" max="7923" width="4.28515625" style="11" customWidth="1"/>
    <col min="7924" max="7924" width="4.42578125" style="11" customWidth="1"/>
    <col min="7925" max="7925" width="44.85546875" style="11" customWidth="1"/>
    <col min="7926" max="7926" width="13.7109375" style="11" customWidth="1"/>
    <col min="7927" max="7927" width="13.140625" style="11" customWidth="1"/>
    <col min="7928" max="7928" width="13.7109375" style="11" customWidth="1"/>
    <col min="7929" max="7930" width="9.5703125" style="11" customWidth="1"/>
    <col min="7931" max="7931" width="17" style="11" customWidth="1"/>
    <col min="7932" max="7932" width="20.28515625" style="11" customWidth="1"/>
    <col min="7933" max="7933" width="12.42578125" style="11" customWidth="1"/>
    <col min="7934" max="8178" width="9.140625" style="11"/>
    <col min="8179" max="8179" width="4.28515625" style="11" customWidth="1"/>
    <col min="8180" max="8180" width="4.42578125" style="11" customWidth="1"/>
    <col min="8181" max="8181" width="44.85546875" style="11" customWidth="1"/>
    <col min="8182" max="8182" width="13.7109375" style="11" customWidth="1"/>
    <col min="8183" max="8183" width="13.140625" style="11" customWidth="1"/>
    <col min="8184" max="8184" width="13.7109375" style="11" customWidth="1"/>
    <col min="8185" max="8186" width="9.5703125" style="11" customWidth="1"/>
    <col min="8187" max="8187" width="17" style="11" customWidth="1"/>
    <col min="8188" max="8188" width="20.28515625" style="11" customWidth="1"/>
    <col min="8189" max="8189" width="12.42578125" style="11" customWidth="1"/>
    <col min="8190" max="8434" width="9.140625" style="11"/>
    <col min="8435" max="8435" width="4.28515625" style="11" customWidth="1"/>
    <col min="8436" max="8436" width="4.42578125" style="11" customWidth="1"/>
    <col min="8437" max="8437" width="44.85546875" style="11" customWidth="1"/>
    <col min="8438" max="8438" width="13.7109375" style="11" customWidth="1"/>
    <col min="8439" max="8439" width="13.140625" style="11" customWidth="1"/>
    <col min="8440" max="8440" width="13.7109375" style="11" customWidth="1"/>
    <col min="8441" max="8442" width="9.5703125" style="11" customWidth="1"/>
    <col min="8443" max="8443" width="17" style="11" customWidth="1"/>
    <col min="8444" max="8444" width="20.28515625" style="11" customWidth="1"/>
    <col min="8445" max="8445" width="12.42578125" style="11" customWidth="1"/>
    <col min="8446" max="8690" width="9.140625" style="11"/>
    <col min="8691" max="8691" width="4.28515625" style="11" customWidth="1"/>
    <col min="8692" max="8692" width="4.42578125" style="11" customWidth="1"/>
    <col min="8693" max="8693" width="44.85546875" style="11" customWidth="1"/>
    <col min="8694" max="8694" width="13.7109375" style="11" customWidth="1"/>
    <col min="8695" max="8695" width="13.140625" style="11" customWidth="1"/>
    <col min="8696" max="8696" width="13.7109375" style="11" customWidth="1"/>
    <col min="8697" max="8698" width="9.5703125" style="11" customWidth="1"/>
    <col min="8699" max="8699" width="17" style="11" customWidth="1"/>
    <col min="8700" max="8700" width="20.28515625" style="11" customWidth="1"/>
    <col min="8701" max="8701" width="12.42578125" style="11" customWidth="1"/>
    <col min="8702" max="8946" width="9.140625" style="11"/>
    <col min="8947" max="8947" width="4.28515625" style="11" customWidth="1"/>
    <col min="8948" max="8948" width="4.42578125" style="11" customWidth="1"/>
    <col min="8949" max="8949" width="44.85546875" style="11" customWidth="1"/>
    <col min="8950" max="8950" width="13.7109375" style="11" customWidth="1"/>
    <col min="8951" max="8951" width="13.140625" style="11" customWidth="1"/>
    <col min="8952" max="8952" width="13.7109375" style="11" customWidth="1"/>
    <col min="8953" max="8954" width="9.5703125" style="11" customWidth="1"/>
    <col min="8955" max="8955" width="17" style="11" customWidth="1"/>
    <col min="8956" max="8956" width="20.28515625" style="11" customWidth="1"/>
    <col min="8957" max="8957" width="12.42578125" style="11" customWidth="1"/>
    <col min="8958" max="9202" width="9.140625" style="11"/>
    <col min="9203" max="9203" width="4.28515625" style="11" customWidth="1"/>
    <col min="9204" max="9204" width="4.42578125" style="11" customWidth="1"/>
    <col min="9205" max="9205" width="44.85546875" style="11" customWidth="1"/>
    <col min="9206" max="9206" width="13.7109375" style="11" customWidth="1"/>
    <col min="9207" max="9207" width="13.140625" style="11" customWidth="1"/>
    <col min="9208" max="9208" width="13.7109375" style="11" customWidth="1"/>
    <col min="9209" max="9210" width="9.5703125" style="11" customWidth="1"/>
    <col min="9211" max="9211" width="17" style="11" customWidth="1"/>
    <col min="9212" max="9212" width="20.28515625" style="11" customWidth="1"/>
    <col min="9213" max="9213" width="12.42578125" style="11" customWidth="1"/>
    <col min="9214" max="9458" width="9.140625" style="11"/>
    <col min="9459" max="9459" width="4.28515625" style="11" customWidth="1"/>
    <col min="9460" max="9460" width="4.42578125" style="11" customWidth="1"/>
    <col min="9461" max="9461" width="44.85546875" style="11" customWidth="1"/>
    <col min="9462" max="9462" width="13.7109375" style="11" customWidth="1"/>
    <col min="9463" max="9463" width="13.140625" style="11" customWidth="1"/>
    <col min="9464" max="9464" width="13.7109375" style="11" customWidth="1"/>
    <col min="9465" max="9466" width="9.5703125" style="11" customWidth="1"/>
    <col min="9467" max="9467" width="17" style="11" customWidth="1"/>
    <col min="9468" max="9468" width="20.28515625" style="11" customWidth="1"/>
    <col min="9469" max="9469" width="12.42578125" style="11" customWidth="1"/>
    <col min="9470" max="9714" width="9.140625" style="11"/>
    <col min="9715" max="9715" width="4.28515625" style="11" customWidth="1"/>
    <col min="9716" max="9716" width="4.42578125" style="11" customWidth="1"/>
    <col min="9717" max="9717" width="44.85546875" style="11" customWidth="1"/>
    <col min="9718" max="9718" width="13.7109375" style="11" customWidth="1"/>
    <col min="9719" max="9719" width="13.140625" style="11" customWidth="1"/>
    <col min="9720" max="9720" width="13.7109375" style="11" customWidth="1"/>
    <col min="9721" max="9722" width="9.5703125" style="11" customWidth="1"/>
    <col min="9723" max="9723" width="17" style="11" customWidth="1"/>
    <col min="9724" max="9724" width="20.28515625" style="11" customWidth="1"/>
    <col min="9725" max="9725" width="12.42578125" style="11" customWidth="1"/>
    <col min="9726" max="9970" width="9.140625" style="11"/>
    <col min="9971" max="9971" width="4.28515625" style="11" customWidth="1"/>
    <col min="9972" max="9972" width="4.42578125" style="11" customWidth="1"/>
    <col min="9973" max="9973" width="44.85546875" style="11" customWidth="1"/>
    <col min="9974" max="9974" width="13.7109375" style="11" customWidth="1"/>
    <col min="9975" max="9975" width="13.140625" style="11" customWidth="1"/>
    <col min="9976" max="9976" width="13.7109375" style="11" customWidth="1"/>
    <col min="9977" max="9978" width="9.5703125" style="11" customWidth="1"/>
    <col min="9979" max="9979" width="17" style="11" customWidth="1"/>
    <col min="9980" max="9980" width="20.28515625" style="11" customWidth="1"/>
    <col min="9981" max="9981" width="12.42578125" style="11" customWidth="1"/>
    <col min="9982" max="10226" width="9.140625" style="11"/>
    <col min="10227" max="10227" width="4.28515625" style="11" customWidth="1"/>
    <col min="10228" max="10228" width="4.42578125" style="11" customWidth="1"/>
    <col min="10229" max="10229" width="44.85546875" style="11" customWidth="1"/>
    <col min="10230" max="10230" width="13.7109375" style="11" customWidth="1"/>
    <col min="10231" max="10231" width="13.140625" style="11" customWidth="1"/>
    <col min="10232" max="10232" width="13.7109375" style="11" customWidth="1"/>
    <col min="10233" max="10234" width="9.5703125" style="11" customWidth="1"/>
    <col min="10235" max="10235" width="17" style="11" customWidth="1"/>
    <col min="10236" max="10236" width="20.28515625" style="11" customWidth="1"/>
    <col min="10237" max="10237" width="12.42578125" style="11" customWidth="1"/>
    <col min="10238" max="10482" width="9.140625" style="11"/>
    <col min="10483" max="10483" width="4.28515625" style="11" customWidth="1"/>
    <col min="10484" max="10484" width="4.42578125" style="11" customWidth="1"/>
    <col min="10485" max="10485" width="44.85546875" style="11" customWidth="1"/>
    <col min="10486" max="10486" width="13.7109375" style="11" customWidth="1"/>
    <col min="10487" max="10487" width="13.140625" style="11" customWidth="1"/>
    <col min="10488" max="10488" width="13.7109375" style="11" customWidth="1"/>
    <col min="10489" max="10490" width="9.5703125" style="11" customWidth="1"/>
    <col min="10491" max="10491" width="17" style="11" customWidth="1"/>
    <col min="10492" max="10492" width="20.28515625" style="11" customWidth="1"/>
    <col min="10493" max="10493" width="12.42578125" style="11" customWidth="1"/>
    <col min="10494" max="10738" width="9.140625" style="11"/>
    <col min="10739" max="10739" width="4.28515625" style="11" customWidth="1"/>
    <col min="10740" max="10740" width="4.42578125" style="11" customWidth="1"/>
    <col min="10741" max="10741" width="44.85546875" style="11" customWidth="1"/>
    <col min="10742" max="10742" width="13.7109375" style="11" customWidth="1"/>
    <col min="10743" max="10743" width="13.140625" style="11" customWidth="1"/>
    <col min="10744" max="10744" width="13.7109375" style="11" customWidth="1"/>
    <col min="10745" max="10746" width="9.5703125" style="11" customWidth="1"/>
    <col min="10747" max="10747" width="17" style="11" customWidth="1"/>
    <col min="10748" max="10748" width="20.28515625" style="11" customWidth="1"/>
    <col min="10749" max="10749" width="12.42578125" style="11" customWidth="1"/>
    <col min="10750" max="10994" width="9.140625" style="11"/>
    <col min="10995" max="10995" width="4.28515625" style="11" customWidth="1"/>
    <col min="10996" max="10996" width="4.42578125" style="11" customWidth="1"/>
    <col min="10997" max="10997" width="44.85546875" style="11" customWidth="1"/>
    <col min="10998" max="10998" width="13.7109375" style="11" customWidth="1"/>
    <col min="10999" max="10999" width="13.140625" style="11" customWidth="1"/>
    <col min="11000" max="11000" width="13.7109375" style="11" customWidth="1"/>
    <col min="11001" max="11002" width="9.5703125" style="11" customWidth="1"/>
    <col min="11003" max="11003" width="17" style="11" customWidth="1"/>
    <col min="11004" max="11004" width="20.28515625" style="11" customWidth="1"/>
    <col min="11005" max="11005" width="12.42578125" style="11" customWidth="1"/>
    <col min="11006" max="11250" width="9.140625" style="11"/>
    <col min="11251" max="11251" width="4.28515625" style="11" customWidth="1"/>
    <col min="11252" max="11252" width="4.42578125" style="11" customWidth="1"/>
    <col min="11253" max="11253" width="44.85546875" style="11" customWidth="1"/>
    <col min="11254" max="11254" width="13.7109375" style="11" customWidth="1"/>
    <col min="11255" max="11255" width="13.140625" style="11" customWidth="1"/>
    <col min="11256" max="11256" width="13.7109375" style="11" customWidth="1"/>
    <col min="11257" max="11258" width="9.5703125" style="11" customWidth="1"/>
    <col min="11259" max="11259" width="17" style="11" customWidth="1"/>
    <col min="11260" max="11260" width="20.28515625" style="11" customWidth="1"/>
    <col min="11261" max="11261" width="12.42578125" style="11" customWidth="1"/>
    <col min="11262" max="11506" width="9.140625" style="11"/>
    <col min="11507" max="11507" width="4.28515625" style="11" customWidth="1"/>
    <col min="11508" max="11508" width="4.42578125" style="11" customWidth="1"/>
    <col min="11509" max="11509" width="44.85546875" style="11" customWidth="1"/>
    <col min="11510" max="11510" width="13.7109375" style="11" customWidth="1"/>
    <col min="11511" max="11511" width="13.140625" style="11" customWidth="1"/>
    <col min="11512" max="11512" width="13.7109375" style="11" customWidth="1"/>
    <col min="11513" max="11514" width="9.5703125" style="11" customWidth="1"/>
    <col min="11515" max="11515" width="17" style="11" customWidth="1"/>
    <col min="11516" max="11516" width="20.28515625" style="11" customWidth="1"/>
    <col min="11517" max="11517" width="12.42578125" style="11" customWidth="1"/>
    <col min="11518" max="11762" width="9.140625" style="11"/>
    <col min="11763" max="11763" width="4.28515625" style="11" customWidth="1"/>
    <col min="11764" max="11764" width="4.42578125" style="11" customWidth="1"/>
    <col min="11765" max="11765" width="44.85546875" style="11" customWidth="1"/>
    <col min="11766" max="11766" width="13.7109375" style="11" customWidth="1"/>
    <col min="11767" max="11767" width="13.140625" style="11" customWidth="1"/>
    <col min="11768" max="11768" width="13.7109375" style="11" customWidth="1"/>
    <col min="11769" max="11770" width="9.5703125" style="11" customWidth="1"/>
    <col min="11771" max="11771" width="17" style="11" customWidth="1"/>
    <col min="11772" max="11772" width="20.28515625" style="11" customWidth="1"/>
    <col min="11773" max="11773" width="12.42578125" style="11" customWidth="1"/>
    <col min="11774" max="12018" width="9.140625" style="11"/>
    <col min="12019" max="12019" width="4.28515625" style="11" customWidth="1"/>
    <col min="12020" max="12020" width="4.42578125" style="11" customWidth="1"/>
    <col min="12021" max="12021" width="44.85546875" style="11" customWidth="1"/>
    <col min="12022" max="12022" width="13.7109375" style="11" customWidth="1"/>
    <col min="12023" max="12023" width="13.140625" style="11" customWidth="1"/>
    <col min="12024" max="12024" width="13.7109375" style="11" customWidth="1"/>
    <col min="12025" max="12026" width="9.5703125" style="11" customWidth="1"/>
    <col min="12027" max="12027" width="17" style="11" customWidth="1"/>
    <col min="12028" max="12028" width="20.28515625" style="11" customWidth="1"/>
    <col min="12029" max="12029" width="12.42578125" style="11" customWidth="1"/>
    <col min="12030" max="12274" width="9.140625" style="11"/>
    <col min="12275" max="12275" width="4.28515625" style="11" customWidth="1"/>
    <col min="12276" max="12276" width="4.42578125" style="11" customWidth="1"/>
    <col min="12277" max="12277" width="44.85546875" style="11" customWidth="1"/>
    <col min="12278" max="12278" width="13.7109375" style="11" customWidth="1"/>
    <col min="12279" max="12279" width="13.140625" style="11" customWidth="1"/>
    <col min="12280" max="12280" width="13.7109375" style="11" customWidth="1"/>
    <col min="12281" max="12282" width="9.5703125" style="11" customWidth="1"/>
    <col min="12283" max="12283" width="17" style="11" customWidth="1"/>
    <col min="12284" max="12284" width="20.28515625" style="11" customWidth="1"/>
    <col min="12285" max="12285" width="12.42578125" style="11" customWidth="1"/>
    <col min="12286" max="12530" width="9.140625" style="11"/>
    <col min="12531" max="12531" width="4.28515625" style="11" customWidth="1"/>
    <col min="12532" max="12532" width="4.42578125" style="11" customWidth="1"/>
    <col min="12533" max="12533" width="44.85546875" style="11" customWidth="1"/>
    <col min="12534" max="12534" width="13.7109375" style="11" customWidth="1"/>
    <col min="12535" max="12535" width="13.140625" style="11" customWidth="1"/>
    <col min="12536" max="12536" width="13.7109375" style="11" customWidth="1"/>
    <col min="12537" max="12538" width="9.5703125" style="11" customWidth="1"/>
    <col min="12539" max="12539" width="17" style="11" customWidth="1"/>
    <col min="12540" max="12540" width="20.28515625" style="11" customWidth="1"/>
    <col min="12541" max="12541" width="12.42578125" style="11" customWidth="1"/>
    <col min="12542" max="12786" width="9.140625" style="11"/>
    <col min="12787" max="12787" width="4.28515625" style="11" customWidth="1"/>
    <col min="12788" max="12788" width="4.42578125" style="11" customWidth="1"/>
    <col min="12789" max="12789" width="44.85546875" style="11" customWidth="1"/>
    <col min="12790" max="12790" width="13.7109375" style="11" customWidth="1"/>
    <col min="12791" max="12791" width="13.140625" style="11" customWidth="1"/>
    <col min="12792" max="12792" width="13.7109375" style="11" customWidth="1"/>
    <col min="12793" max="12794" width="9.5703125" style="11" customWidth="1"/>
    <col min="12795" max="12795" width="17" style="11" customWidth="1"/>
    <col min="12796" max="12796" width="20.28515625" style="11" customWidth="1"/>
    <col min="12797" max="12797" width="12.42578125" style="11" customWidth="1"/>
    <col min="12798" max="13042" width="9.140625" style="11"/>
    <col min="13043" max="13043" width="4.28515625" style="11" customWidth="1"/>
    <col min="13044" max="13044" width="4.42578125" style="11" customWidth="1"/>
    <col min="13045" max="13045" width="44.85546875" style="11" customWidth="1"/>
    <col min="13046" max="13046" width="13.7109375" style="11" customWidth="1"/>
    <col min="13047" max="13047" width="13.140625" style="11" customWidth="1"/>
    <col min="13048" max="13048" width="13.7109375" style="11" customWidth="1"/>
    <col min="13049" max="13050" width="9.5703125" style="11" customWidth="1"/>
    <col min="13051" max="13051" width="17" style="11" customWidth="1"/>
    <col min="13052" max="13052" width="20.28515625" style="11" customWidth="1"/>
    <col min="13053" max="13053" width="12.42578125" style="11" customWidth="1"/>
    <col min="13054" max="13298" width="9.140625" style="11"/>
    <col min="13299" max="13299" width="4.28515625" style="11" customWidth="1"/>
    <col min="13300" max="13300" width="4.42578125" style="11" customWidth="1"/>
    <col min="13301" max="13301" width="44.85546875" style="11" customWidth="1"/>
    <col min="13302" max="13302" width="13.7109375" style="11" customWidth="1"/>
    <col min="13303" max="13303" width="13.140625" style="11" customWidth="1"/>
    <col min="13304" max="13304" width="13.7109375" style="11" customWidth="1"/>
    <col min="13305" max="13306" width="9.5703125" style="11" customWidth="1"/>
    <col min="13307" max="13307" width="17" style="11" customWidth="1"/>
    <col min="13308" max="13308" width="20.28515625" style="11" customWidth="1"/>
    <col min="13309" max="13309" width="12.42578125" style="11" customWidth="1"/>
    <col min="13310" max="13554" width="9.140625" style="11"/>
    <col min="13555" max="13555" width="4.28515625" style="11" customWidth="1"/>
    <col min="13556" max="13556" width="4.42578125" style="11" customWidth="1"/>
    <col min="13557" max="13557" width="44.85546875" style="11" customWidth="1"/>
    <col min="13558" max="13558" width="13.7109375" style="11" customWidth="1"/>
    <col min="13559" max="13559" width="13.140625" style="11" customWidth="1"/>
    <col min="13560" max="13560" width="13.7109375" style="11" customWidth="1"/>
    <col min="13561" max="13562" width="9.5703125" style="11" customWidth="1"/>
    <col min="13563" max="13563" width="17" style="11" customWidth="1"/>
    <col min="13564" max="13564" width="20.28515625" style="11" customWidth="1"/>
    <col min="13565" max="13565" width="12.42578125" style="11" customWidth="1"/>
    <col min="13566" max="13810" width="9.140625" style="11"/>
    <col min="13811" max="13811" width="4.28515625" style="11" customWidth="1"/>
    <col min="13812" max="13812" width="4.42578125" style="11" customWidth="1"/>
    <col min="13813" max="13813" width="44.85546875" style="11" customWidth="1"/>
    <col min="13814" max="13814" width="13.7109375" style="11" customWidth="1"/>
    <col min="13815" max="13815" width="13.140625" style="11" customWidth="1"/>
    <col min="13816" max="13816" width="13.7109375" style="11" customWidth="1"/>
    <col min="13817" max="13818" width="9.5703125" style="11" customWidth="1"/>
    <col min="13819" max="13819" width="17" style="11" customWidth="1"/>
    <col min="13820" max="13820" width="20.28515625" style="11" customWidth="1"/>
    <col min="13821" max="13821" width="12.42578125" style="11" customWidth="1"/>
    <col min="13822" max="14066" width="9.140625" style="11"/>
    <col min="14067" max="14067" width="4.28515625" style="11" customWidth="1"/>
    <col min="14068" max="14068" width="4.42578125" style="11" customWidth="1"/>
    <col min="14069" max="14069" width="44.85546875" style="11" customWidth="1"/>
    <col min="14070" max="14070" width="13.7109375" style="11" customWidth="1"/>
    <col min="14071" max="14071" width="13.140625" style="11" customWidth="1"/>
    <col min="14072" max="14072" width="13.7109375" style="11" customWidth="1"/>
    <col min="14073" max="14074" width="9.5703125" style="11" customWidth="1"/>
    <col min="14075" max="14075" width="17" style="11" customWidth="1"/>
    <col min="14076" max="14076" width="20.28515625" style="11" customWidth="1"/>
    <col min="14077" max="14077" width="12.42578125" style="11" customWidth="1"/>
    <col min="14078" max="14322" width="9.140625" style="11"/>
    <col min="14323" max="14323" width="4.28515625" style="11" customWidth="1"/>
    <col min="14324" max="14324" width="4.42578125" style="11" customWidth="1"/>
    <col min="14325" max="14325" width="44.85546875" style="11" customWidth="1"/>
    <col min="14326" max="14326" width="13.7109375" style="11" customWidth="1"/>
    <col min="14327" max="14327" width="13.140625" style="11" customWidth="1"/>
    <col min="14328" max="14328" width="13.7109375" style="11" customWidth="1"/>
    <col min="14329" max="14330" width="9.5703125" style="11" customWidth="1"/>
    <col min="14331" max="14331" width="17" style="11" customWidth="1"/>
    <col min="14332" max="14332" width="20.28515625" style="11" customWidth="1"/>
    <col min="14333" max="14333" width="12.42578125" style="11" customWidth="1"/>
    <col min="14334" max="14578" width="9.140625" style="11"/>
    <col min="14579" max="14579" width="4.28515625" style="11" customWidth="1"/>
    <col min="14580" max="14580" width="4.42578125" style="11" customWidth="1"/>
    <col min="14581" max="14581" width="44.85546875" style="11" customWidth="1"/>
    <col min="14582" max="14582" width="13.7109375" style="11" customWidth="1"/>
    <col min="14583" max="14583" width="13.140625" style="11" customWidth="1"/>
    <col min="14584" max="14584" width="13.7109375" style="11" customWidth="1"/>
    <col min="14585" max="14586" width="9.5703125" style="11" customWidth="1"/>
    <col min="14587" max="14587" width="17" style="11" customWidth="1"/>
    <col min="14588" max="14588" width="20.28515625" style="11" customWidth="1"/>
    <col min="14589" max="14589" width="12.42578125" style="11" customWidth="1"/>
    <col min="14590" max="14834" width="9.140625" style="11"/>
    <col min="14835" max="14835" width="4.28515625" style="11" customWidth="1"/>
    <col min="14836" max="14836" width="4.42578125" style="11" customWidth="1"/>
    <col min="14837" max="14837" width="44.85546875" style="11" customWidth="1"/>
    <col min="14838" max="14838" width="13.7109375" style="11" customWidth="1"/>
    <col min="14839" max="14839" width="13.140625" style="11" customWidth="1"/>
    <col min="14840" max="14840" width="13.7109375" style="11" customWidth="1"/>
    <col min="14841" max="14842" width="9.5703125" style="11" customWidth="1"/>
    <col min="14843" max="14843" width="17" style="11" customWidth="1"/>
    <col min="14844" max="14844" width="20.28515625" style="11" customWidth="1"/>
    <col min="14845" max="14845" width="12.42578125" style="11" customWidth="1"/>
    <col min="14846" max="15090" width="9.140625" style="11"/>
    <col min="15091" max="15091" width="4.28515625" style="11" customWidth="1"/>
    <col min="15092" max="15092" width="4.42578125" style="11" customWidth="1"/>
    <col min="15093" max="15093" width="44.85546875" style="11" customWidth="1"/>
    <col min="15094" max="15094" width="13.7109375" style="11" customWidth="1"/>
    <col min="15095" max="15095" width="13.140625" style="11" customWidth="1"/>
    <col min="15096" max="15096" width="13.7109375" style="11" customWidth="1"/>
    <col min="15097" max="15098" width="9.5703125" style="11" customWidth="1"/>
    <col min="15099" max="15099" width="17" style="11" customWidth="1"/>
    <col min="15100" max="15100" width="20.28515625" style="11" customWidth="1"/>
    <col min="15101" max="15101" width="12.42578125" style="11" customWidth="1"/>
    <col min="15102" max="15346" width="9.140625" style="11"/>
    <col min="15347" max="15347" width="4.28515625" style="11" customWidth="1"/>
    <col min="15348" max="15348" width="4.42578125" style="11" customWidth="1"/>
    <col min="15349" max="15349" width="44.85546875" style="11" customWidth="1"/>
    <col min="15350" max="15350" width="13.7109375" style="11" customWidth="1"/>
    <col min="15351" max="15351" width="13.140625" style="11" customWidth="1"/>
    <col min="15352" max="15352" width="13.7109375" style="11" customWidth="1"/>
    <col min="15353" max="15354" width="9.5703125" style="11" customWidth="1"/>
    <col min="15355" max="15355" width="17" style="11" customWidth="1"/>
    <col min="15356" max="15356" width="20.28515625" style="11" customWidth="1"/>
    <col min="15357" max="15357" width="12.42578125" style="11" customWidth="1"/>
    <col min="15358" max="15602" width="9.140625" style="11"/>
    <col min="15603" max="15603" width="4.28515625" style="11" customWidth="1"/>
    <col min="15604" max="15604" width="4.42578125" style="11" customWidth="1"/>
    <col min="15605" max="15605" width="44.85546875" style="11" customWidth="1"/>
    <col min="15606" max="15606" width="13.7109375" style="11" customWidth="1"/>
    <col min="15607" max="15607" width="13.140625" style="11" customWidth="1"/>
    <col min="15608" max="15608" width="13.7109375" style="11" customWidth="1"/>
    <col min="15609" max="15610" width="9.5703125" style="11" customWidth="1"/>
    <col min="15611" max="15611" width="17" style="11" customWidth="1"/>
    <col min="15612" max="15612" width="20.28515625" style="11" customWidth="1"/>
    <col min="15613" max="15613" width="12.42578125" style="11" customWidth="1"/>
    <col min="15614" max="15858" width="9.140625" style="11"/>
    <col min="15859" max="15859" width="4.28515625" style="11" customWidth="1"/>
    <col min="15860" max="15860" width="4.42578125" style="11" customWidth="1"/>
    <col min="15861" max="15861" width="44.85546875" style="11" customWidth="1"/>
    <col min="15862" max="15862" width="13.7109375" style="11" customWidth="1"/>
    <col min="15863" max="15863" width="13.140625" style="11" customWidth="1"/>
    <col min="15864" max="15864" width="13.7109375" style="11" customWidth="1"/>
    <col min="15865" max="15866" width="9.5703125" style="11" customWidth="1"/>
    <col min="15867" max="15867" width="17" style="11" customWidth="1"/>
    <col min="15868" max="15868" width="20.28515625" style="11" customWidth="1"/>
    <col min="15869" max="15869" width="12.42578125" style="11" customWidth="1"/>
    <col min="15870" max="16114" width="9.140625" style="11"/>
    <col min="16115" max="16115" width="4.28515625" style="11" customWidth="1"/>
    <col min="16116" max="16116" width="4.42578125" style="11" customWidth="1"/>
    <col min="16117" max="16117" width="44.85546875" style="11" customWidth="1"/>
    <col min="16118" max="16118" width="13.7109375" style="11" customWidth="1"/>
    <col min="16119" max="16119" width="13.140625" style="11" customWidth="1"/>
    <col min="16120" max="16120" width="13.7109375" style="11" customWidth="1"/>
    <col min="16121" max="16122" width="9.5703125" style="11" customWidth="1"/>
    <col min="16123" max="16123" width="17" style="11" customWidth="1"/>
    <col min="16124" max="16124" width="20.28515625" style="11" customWidth="1"/>
    <col min="16125" max="16125" width="12.42578125" style="11" customWidth="1"/>
    <col min="16126" max="16383" width="9.140625" style="11"/>
    <col min="16384" max="16384" width="9.140625" style="11" customWidth="1"/>
  </cols>
  <sheetData>
    <row r="1" spans="1:9" s="80" customFormat="1" ht="15">
      <c r="A1" s="79"/>
      <c r="B1" s="79"/>
      <c r="C1" s="289" t="s">
        <v>0</v>
      </c>
      <c r="D1" s="289"/>
      <c r="E1" s="289"/>
      <c r="F1" s="289"/>
    </row>
    <row r="2" spans="1:9" s="80" customFormat="1" ht="18.75" customHeight="1">
      <c r="A2" s="289" t="s">
        <v>182</v>
      </c>
      <c r="B2" s="289"/>
      <c r="C2" s="289"/>
      <c r="D2" s="289"/>
      <c r="E2" s="289"/>
      <c r="F2" s="289"/>
      <c r="G2" s="289"/>
      <c r="H2" s="289"/>
    </row>
    <row r="3" spans="1:9" s="80" customFormat="1" ht="23.25" customHeight="1">
      <c r="A3" s="289" t="s">
        <v>184</v>
      </c>
      <c r="B3" s="289"/>
      <c r="C3" s="289"/>
      <c r="D3" s="289"/>
      <c r="E3" s="289"/>
      <c r="F3" s="289"/>
      <c r="G3" s="289"/>
      <c r="H3" s="289"/>
    </row>
    <row r="4" spans="1:9" s="15" customFormat="1" ht="33" customHeight="1">
      <c r="A4" s="245" t="s">
        <v>183</v>
      </c>
      <c r="B4" s="245"/>
      <c r="C4" s="245"/>
      <c r="D4" s="173" t="s">
        <v>267</v>
      </c>
      <c r="E4" s="174" t="s">
        <v>264</v>
      </c>
      <c r="F4" s="173" t="s">
        <v>265</v>
      </c>
      <c r="G4" s="175" t="s">
        <v>5</v>
      </c>
      <c r="H4" s="175" t="s">
        <v>5</v>
      </c>
    </row>
    <row r="5" spans="1:9" s="17" customFormat="1" ht="9.75" customHeight="1">
      <c r="A5" s="204"/>
      <c r="B5" s="205"/>
      <c r="C5" s="206">
        <v>1</v>
      </c>
      <c r="D5" s="177">
        <v>2</v>
      </c>
      <c r="E5" s="177">
        <v>3</v>
      </c>
      <c r="F5" s="178">
        <v>4</v>
      </c>
      <c r="G5" s="179" t="s">
        <v>6</v>
      </c>
      <c r="H5" s="179" t="s">
        <v>7</v>
      </c>
    </row>
    <row r="6" spans="1:9" s="17" customFormat="1" ht="15.95" customHeight="1">
      <c r="A6" s="286" t="s">
        <v>185</v>
      </c>
      <c r="B6" s="287"/>
      <c r="C6" s="288"/>
      <c r="D6" s="203">
        <f>D7+D31</f>
        <v>5513704.0199999996</v>
      </c>
      <c r="E6" s="203">
        <f>E7+E31</f>
        <v>6986342.0800000001</v>
      </c>
      <c r="F6" s="203">
        <f>F7+F31</f>
        <v>6613548.4500000011</v>
      </c>
      <c r="G6" s="203">
        <f t="shared" ref="G6" si="0">(F6/D6)*100</f>
        <v>119.947469541537</v>
      </c>
      <c r="H6" s="203">
        <f>(F6/E6)*100</f>
        <v>94.663965409492249</v>
      </c>
    </row>
    <row r="7" spans="1:9" s="85" customFormat="1" ht="15.95" customHeight="1">
      <c r="A7" s="81">
        <v>6</v>
      </c>
      <c r="B7" s="81">
        <v>6</v>
      </c>
      <c r="C7" s="82" t="s">
        <v>1</v>
      </c>
      <c r="D7" s="83">
        <f>D8+D13+D16+D19+D22+D28</f>
        <v>5513704.0199999996</v>
      </c>
      <c r="E7" s="83">
        <f>E8+E13+E16+E19+E22+E28</f>
        <v>6984342.0800000001</v>
      </c>
      <c r="F7" s="83">
        <f>F8+F13+F16+F19+F22+F28</f>
        <v>6613548.4500000011</v>
      </c>
      <c r="G7" s="84">
        <f>(F7/D7)*100</f>
        <v>119.947469541537</v>
      </c>
      <c r="H7" s="128">
        <f t="shared" ref="H7:H30" si="1">(F7/E7)*100</f>
        <v>94.691072892008194</v>
      </c>
    </row>
    <row r="8" spans="1:9" s="15" customFormat="1" ht="15.95" customHeight="1">
      <c r="A8" s="20">
        <v>63</v>
      </c>
      <c r="B8" s="20">
        <v>63</v>
      </c>
      <c r="C8" s="21" t="s">
        <v>150</v>
      </c>
      <c r="D8" s="44">
        <f>D9</f>
        <v>441901.09</v>
      </c>
      <c r="E8" s="44">
        <f>E9+E11</f>
        <v>1044000</v>
      </c>
      <c r="F8" s="44">
        <f>F9+F11</f>
        <v>1234640.27</v>
      </c>
      <c r="G8" s="84">
        <f>(F8/D8)*100</f>
        <v>279.39289989078776</v>
      </c>
      <c r="H8" s="128">
        <f t="shared" si="1"/>
        <v>118.2605622605364</v>
      </c>
    </row>
    <row r="9" spans="1:9" ht="15.95" customHeight="1">
      <c r="A9" s="23">
        <v>636</v>
      </c>
      <c r="B9" s="23">
        <v>636</v>
      </c>
      <c r="C9" s="24" t="s">
        <v>204</v>
      </c>
      <c r="D9" s="40">
        <f>D10</f>
        <v>441901.09</v>
      </c>
      <c r="E9" s="40">
        <f>E10</f>
        <v>740000</v>
      </c>
      <c r="F9" s="40">
        <f>F10</f>
        <v>1123752.69</v>
      </c>
      <c r="G9" s="84">
        <f t="shared" ref="G9:G10" si="2">(F9/D9)*100</f>
        <v>254.29959677175722</v>
      </c>
      <c r="H9" s="128">
        <f t="shared" si="1"/>
        <v>151.85847162162162</v>
      </c>
    </row>
    <row r="10" spans="1:9" ht="15.95" customHeight="1">
      <c r="A10" s="23"/>
      <c r="B10" s="23">
        <v>6361</v>
      </c>
      <c r="C10" s="24" t="s">
        <v>205</v>
      </c>
      <c r="D10" s="40">
        <v>441901.09</v>
      </c>
      <c r="E10" s="40">
        <v>740000</v>
      </c>
      <c r="F10" s="40">
        <v>1123752.69</v>
      </c>
      <c r="G10" s="84">
        <f t="shared" si="2"/>
        <v>254.29959677175722</v>
      </c>
      <c r="H10" s="128">
        <f>(F10/E10)*100</f>
        <v>151.85847162162162</v>
      </c>
    </row>
    <row r="11" spans="1:9" ht="15.95" customHeight="1">
      <c r="A11" s="23">
        <v>638</v>
      </c>
      <c r="B11" s="23">
        <v>638</v>
      </c>
      <c r="C11" s="24" t="s">
        <v>280</v>
      </c>
      <c r="D11" s="40"/>
      <c r="E11" s="40">
        <f>E12</f>
        <v>304000</v>
      </c>
      <c r="F11" s="40">
        <f>F12</f>
        <v>110887.58</v>
      </c>
      <c r="G11" s="84">
        <v>0</v>
      </c>
      <c r="H11" s="128">
        <f t="shared" ref="H11:H12" si="3">(F11/E11)*100</f>
        <v>36.476177631578949</v>
      </c>
    </row>
    <row r="12" spans="1:9" ht="15.95" customHeight="1">
      <c r="A12" s="23"/>
      <c r="B12" s="23">
        <v>6381</v>
      </c>
      <c r="C12" s="24" t="s">
        <v>281</v>
      </c>
      <c r="D12" s="40"/>
      <c r="E12" s="40">
        <v>304000</v>
      </c>
      <c r="F12" s="40">
        <v>110887.58</v>
      </c>
      <c r="G12" s="84">
        <v>0</v>
      </c>
      <c r="H12" s="128">
        <f t="shared" si="3"/>
        <v>36.476177631578949</v>
      </c>
    </row>
    <row r="13" spans="1:9" ht="15.95" customHeight="1">
      <c r="A13" s="21">
        <v>64</v>
      </c>
      <c r="B13" s="20">
        <v>64</v>
      </c>
      <c r="C13" s="21" t="s">
        <v>151</v>
      </c>
      <c r="D13" s="44">
        <f t="shared" ref="D13:F14" si="4">D14</f>
        <v>74.290000000000006</v>
      </c>
      <c r="E13" s="44">
        <f t="shared" si="4"/>
        <v>100</v>
      </c>
      <c r="F13" s="44">
        <f t="shared" si="4"/>
        <v>51.82</v>
      </c>
      <c r="G13" s="84">
        <f t="shared" ref="G13:G30" si="5">(F13/D13)*100</f>
        <v>69.753668057612046</v>
      </c>
      <c r="H13" s="128">
        <f t="shared" si="1"/>
        <v>51.82</v>
      </c>
    </row>
    <row r="14" spans="1:9" ht="15.95" customHeight="1">
      <c r="A14" s="24">
        <v>641</v>
      </c>
      <c r="B14" s="23">
        <v>641</v>
      </c>
      <c r="C14" s="24" t="s">
        <v>206</v>
      </c>
      <c r="D14" s="40">
        <f t="shared" si="4"/>
        <v>74.290000000000006</v>
      </c>
      <c r="E14" s="40">
        <f>E15</f>
        <v>100</v>
      </c>
      <c r="F14" s="40">
        <f>F15</f>
        <v>51.82</v>
      </c>
      <c r="G14" s="84">
        <f t="shared" si="5"/>
        <v>69.753668057612046</v>
      </c>
      <c r="H14" s="128">
        <f t="shared" si="1"/>
        <v>51.82</v>
      </c>
    </row>
    <row r="15" spans="1:9" ht="15.95" customHeight="1">
      <c r="A15" s="21"/>
      <c r="B15" s="23">
        <v>6413</v>
      </c>
      <c r="C15" s="24" t="s">
        <v>152</v>
      </c>
      <c r="D15" s="40">
        <v>74.290000000000006</v>
      </c>
      <c r="E15" s="40">
        <v>100</v>
      </c>
      <c r="F15" s="40">
        <v>51.82</v>
      </c>
      <c r="G15" s="84">
        <f>(F15/D15)*100</f>
        <v>69.753668057612046</v>
      </c>
      <c r="H15" s="128">
        <f t="shared" si="1"/>
        <v>51.82</v>
      </c>
    </row>
    <row r="16" spans="1:9" s="15" customFormat="1" ht="18" customHeight="1">
      <c r="A16" s="20">
        <v>65</v>
      </c>
      <c r="B16" s="20">
        <v>65</v>
      </c>
      <c r="C16" s="21" t="s">
        <v>8</v>
      </c>
      <c r="D16" s="41">
        <f t="shared" ref="D16:F17" si="6">D17</f>
        <v>432270.99</v>
      </c>
      <c r="E16" s="44">
        <f t="shared" si="6"/>
        <v>547000.07999999996</v>
      </c>
      <c r="F16" s="41">
        <f t="shared" si="6"/>
        <v>532986.19999999995</v>
      </c>
      <c r="G16" s="84">
        <f t="shared" si="5"/>
        <v>123.29909069308582</v>
      </c>
      <c r="H16" s="128">
        <f t="shared" si="1"/>
        <v>97.438047906684034</v>
      </c>
      <c r="I16" s="123"/>
    </row>
    <row r="17" spans="1:9" ht="15" customHeight="1">
      <c r="A17" s="23">
        <v>652</v>
      </c>
      <c r="B17" s="23">
        <v>652</v>
      </c>
      <c r="C17" s="24" t="s">
        <v>9</v>
      </c>
      <c r="D17" s="42">
        <f t="shared" si="6"/>
        <v>432270.99</v>
      </c>
      <c r="E17" s="42">
        <f>E18</f>
        <v>547000.07999999996</v>
      </c>
      <c r="F17" s="42">
        <f>F18</f>
        <v>532986.19999999995</v>
      </c>
      <c r="G17" s="84">
        <f t="shared" si="5"/>
        <v>123.29909069308582</v>
      </c>
      <c r="H17" s="128">
        <f t="shared" si="1"/>
        <v>97.438047906684034</v>
      </c>
    </row>
    <row r="18" spans="1:9" ht="15" customHeight="1">
      <c r="A18" s="23"/>
      <c r="B18" s="23">
        <v>6526</v>
      </c>
      <c r="C18" s="24" t="s">
        <v>220</v>
      </c>
      <c r="D18" s="42">
        <v>432270.99</v>
      </c>
      <c r="E18" s="42">
        <f>525000.08+7000+15000</f>
        <v>547000.07999999996</v>
      </c>
      <c r="F18" s="42">
        <v>532986.19999999995</v>
      </c>
      <c r="G18" s="84">
        <f t="shared" si="5"/>
        <v>123.29909069308582</v>
      </c>
      <c r="H18" s="128">
        <f t="shared" si="1"/>
        <v>97.438047906684034</v>
      </c>
    </row>
    <row r="19" spans="1:9" ht="15.95" customHeight="1">
      <c r="A19" s="20">
        <v>66</v>
      </c>
      <c r="B19" s="20">
        <v>66</v>
      </c>
      <c r="C19" s="21" t="s">
        <v>76</v>
      </c>
      <c r="D19" s="41">
        <f t="shared" ref="D19:F20" si="7">D20</f>
        <v>1321587.3500000001</v>
      </c>
      <c r="E19" s="44">
        <f t="shared" si="7"/>
        <v>1581400</v>
      </c>
      <c r="F19" s="41">
        <f t="shared" si="7"/>
        <v>1132081.07</v>
      </c>
      <c r="G19" s="84">
        <f t="shared" si="5"/>
        <v>85.660707179135755</v>
      </c>
      <c r="H19" s="128">
        <f t="shared" si="1"/>
        <v>71.587268875679783</v>
      </c>
    </row>
    <row r="20" spans="1:9" ht="15.95" customHeight="1">
      <c r="A20" s="23">
        <v>661</v>
      </c>
      <c r="B20" s="23">
        <v>661</v>
      </c>
      <c r="C20" s="24" t="s">
        <v>226</v>
      </c>
      <c r="D20" s="42">
        <f t="shared" si="7"/>
        <v>1321587.3500000001</v>
      </c>
      <c r="E20" s="40">
        <f>E21</f>
        <v>1581400</v>
      </c>
      <c r="F20" s="42">
        <f>F21</f>
        <v>1132081.07</v>
      </c>
      <c r="G20" s="84">
        <f t="shared" si="5"/>
        <v>85.660707179135755</v>
      </c>
      <c r="H20" s="128">
        <f t="shared" si="1"/>
        <v>71.587268875679783</v>
      </c>
    </row>
    <row r="21" spans="1:9" ht="15.95" customHeight="1">
      <c r="A21" s="23"/>
      <c r="B21" s="23">
        <v>6615</v>
      </c>
      <c r="C21" s="24" t="s">
        <v>221</v>
      </c>
      <c r="D21" s="42">
        <v>1321587.3500000001</v>
      </c>
      <c r="E21" s="40">
        <v>1581400</v>
      </c>
      <c r="F21" s="42">
        <v>1132081.07</v>
      </c>
      <c r="G21" s="84">
        <f t="shared" si="5"/>
        <v>85.660707179135755</v>
      </c>
      <c r="H21" s="128">
        <f t="shared" si="1"/>
        <v>71.587268875679783</v>
      </c>
    </row>
    <row r="22" spans="1:9" s="15" customFormat="1" ht="15.95" customHeight="1">
      <c r="A22" s="20">
        <v>67</v>
      </c>
      <c r="B22" s="21">
        <v>67</v>
      </c>
      <c r="C22" s="21" t="s">
        <v>77</v>
      </c>
      <c r="D22" s="41">
        <f>D23+D26</f>
        <v>3303437.3699999996</v>
      </c>
      <c r="E22" s="44">
        <f>E23+E26</f>
        <v>3791842</v>
      </c>
      <c r="F22" s="41">
        <f>F23+F26</f>
        <v>3696262.61</v>
      </c>
      <c r="G22" s="84">
        <f t="shared" si="5"/>
        <v>111.89140873586474</v>
      </c>
      <c r="H22" s="128">
        <f t="shared" si="1"/>
        <v>97.479341438804667</v>
      </c>
      <c r="I22" s="123"/>
    </row>
    <row r="23" spans="1:9" ht="15.95" customHeight="1">
      <c r="A23" s="23">
        <v>671</v>
      </c>
      <c r="B23" s="24">
        <v>671</v>
      </c>
      <c r="C23" s="24" t="s">
        <v>224</v>
      </c>
      <c r="D23" s="40">
        <f>D24+D25</f>
        <v>33702.800000000003</v>
      </c>
      <c r="E23" s="40">
        <f>E24+E25</f>
        <v>59842</v>
      </c>
      <c r="F23" s="40">
        <f>F24+F25</f>
        <v>57240.42</v>
      </c>
      <c r="G23" s="84">
        <f t="shared" si="5"/>
        <v>169.83876710540369</v>
      </c>
      <c r="H23" s="128">
        <f t="shared" si="1"/>
        <v>95.652585140870954</v>
      </c>
      <c r="I23" s="52"/>
    </row>
    <row r="24" spans="1:9" ht="15.95" customHeight="1">
      <c r="A24" s="23"/>
      <c r="B24" s="24">
        <v>6711</v>
      </c>
      <c r="C24" s="24" t="s">
        <v>223</v>
      </c>
      <c r="D24" s="40">
        <v>14142.76</v>
      </c>
      <c r="E24" s="40">
        <v>19842</v>
      </c>
      <c r="F24" s="40">
        <v>18054.98</v>
      </c>
      <c r="G24" s="84">
        <f t="shared" si="5"/>
        <v>127.66235162019295</v>
      </c>
      <c r="H24" s="128">
        <f t="shared" si="1"/>
        <v>90.993750629976816</v>
      </c>
      <c r="I24" s="52"/>
    </row>
    <row r="25" spans="1:9" ht="15.95" customHeight="1">
      <c r="A25" s="23"/>
      <c r="B25" s="24">
        <v>6712</v>
      </c>
      <c r="C25" s="24" t="s">
        <v>242</v>
      </c>
      <c r="D25" s="40">
        <v>19560.04</v>
      </c>
      <c r="E25" s="40">
        <v>40000</v>
      </c>
      <c r="F25" s="40">
        <v>39185.440000000002</v>
      </c>
      <c r="G25" s="84">
        <f t="shared" si="5"/>
        <v>200.33415064590869</v>
      </c>
      <c r="H25" s="128">
        <f t="shared" si="1"/>
        <v>97.9636</v>
      </c>
      <c r="I25" s="52"/>
    </row>
    <row r="26" spans="1:9" ht="15.95" customHeight="1">
      <c r="A26" s="23">
        <v>673</v>
      </c>
      <c r="B26" s="24">
        <v>673</v>
      </c>
      <c r="C26" s="24" t="s">
        <v>222</v>
      </c>
      <c r="D26" s="40">
        <f>D27</f>
        <v>3269734.57</v>
      </c>
      <c r="E26" s="40">
        <f>E27</f>
        <v>3732000</v>
      </c>
      <c r="F26" s="40">
        <f>F27</f>
        <v>3639022.19</v>
      </c>
      <c r="G26" s="84">
        <f t="shared" si="5"/>
        <v>111.2941161459476</v>
      </c>
      <c r="H26" s="128">
        <f t="shared" si="1"/>
        <v>97.50863317256163</v>
      </c>
      <c r="I26" s="52"/>
    </row>
    <row r="27" spans="1:9" ht="15.95" customHeight="1">
      <c r="A27" s="23"/>
      <c r="B27" s="24">
        <v>6731</v>
      </c>
      <c r="C27" s="24" t="s">
        <v>222</v>
      </c>
      <c r="D27" s="40">
        <v>3269734.57</v>
      </c>
      <c r="E27" s="40">
        <v>3732000</v>
      </c>
      <c r="F27" s="40">
        <v>3639022.19</v>
      </c>
      <c r="G27" s="84">
        <f t="shared" si="5"/>
        <v>111.2941161459476</v>
      </c>
      <c r="H27" s="128">
        <f t="shared" si="1"/>
        <v>97.50863317256163</v>
      </c>
      <c r="I27" s="52"/>
    </row>
    <row r="28" spans="1:9" s="15" customFormat="1" ht="15.95" customHeight="1">
      <c r="A28" s="20">
        <v>68</v>
      </c>
      <c r="B28" s="21">
        <v>68</v>
      </c>
      <c r="C28" s="21" t="s">
        <v>153</v>
      </c>
      <c r="D28" s="41">
        <f t="shared" ref="D28:F29" si="8">D29</f>
        <v>14432.93</v>
      </c>
      <c r="E28" s="44">
        <f t="shared" si="8"/>
        <v>20000</v>
      </c>
      <c r="F28" s="41">
        <f t="shared" si="8"/>
        <v>17526.48</v>
      </c>
      <c r="G28" s="84">
        <f t="shared" si="5"/>
        <v>121.43397078763631</v>
      </c>
      <c r="H28" s="128">
        <f t="shared" si="1"/>
        <v>87.632400000000004</v>
      </c>
    </row>
    <row r="29" spans="1:9" ht="15.95" customHeight="1">
      <c r="A29" s="23">
        <v>683</v>
      </c>
      <c r="B29" s="24">
        <v>683</v>
      </c>
      <c r="C29" s="24" t="s">
        <v>225</v>
      </c>
      <c r="D29" s="42">
        <f t="shared" si="8"/>
        <v>14432.93</v>
      </c>
      <c r="E29" s="40">
        <f>E30</f>
        <v>20000</v>
      </c>
      <c r="F29" s="42">
        <f>F30</f>
        <v>17526.48</v>
      </c>
      <c r="G29" s="84">
        <f t="shared" si="5"/>
        <v>121.43397078763631</v>
      </c>
      <c r="H29" s="128">
        <f t="shared" si="1"/>
        <v>87.632400000000004</v>
      </c>
    </row>
    <row r="30" spans="1:9" ht="15.95" customHeight="1">
      <c r="A30" s="24"/>
      <c r="B30" s="24">
        <v>6831</v>
      </c>
      <c r="C30" s="24" t="s">
        <v>225</v>
      </c>
      <c r="D30" s="42">
        <v>14432.93</v>
      </c>
      <c r="E30" s="40">
        <v>20000</v>
      </c>
      <c r="F30" s="42">
        <v>17526.48</v>
      </c>
      <c r="G30" s="84">
        <f t="shared" si="5"/>
        <v>121.43397078763631</v>
      </c>
      <c r="H30" s="128">
        <f t="shared" si="1"/>
        <v>87.632400000000004</v>
      </c>
    </row>
    <row r="31" spans="1:9" s="87" customFormat="1" ht="26.25" customHeight="1">
      <c r="A31" s="81">
        <v>7</v>
      </c>
      <c r="B31" s="81"/>
      <c r="C31" s="82" t="s">
        <v>89</v>
      </c>
      <c r="D31" s="83">
        <f>D32</f>
        <v>0</v>
      </c>
      <c r="E31" s="44">
        <f>E32</f>
        <v>2000</v>
      </c>
      <c r="F31" s="83">
        <f>F32</f>
        <v>0</v>
      </c>
      <c r="G31" s="84">
        <v>0</v>
      </c>
      <c r="H31" s="128">
        <v>0</v>
      </c>
    </row>
    <row r="32" spans="1:9" ht="15.95" customHeight="1">
      <c r="A32" s="23">
        <v>72</v>
      </c>
      <c r="B32" s="24"/>
      <c r="C32" s="24" t="s">
        <v>148</v>
      </c>
      <c r="D32" s="42">
        <v>0</v>
      </c>
      <c r="E32" s="40">
        <f>E33</f>
        <v>2000</v>
      </c>
      <c r="F32" s="42">
        <v>0</v>
      </c>
      <c r="G32" s="84">
        <v>0</v>
      </c>
      <c r="H32" s="128">
        <v>0</v>
      </c>
    </row>
    <row r="33" spans="1:8" ht="15.95" customHeight="1">
      <c r="A33" s="23">
        <v>723</v>
      </c>
      <c r="B33" s="24"/>
      <c r="C33" s="24" t="s">
        <v>228</v>
      </c>
      <c r="D33" s="41">
        <v>0</v>
      </c>
      <c r="E33" s="40">
        <f>E34</f>
        <v>2000</v>
      </c>
      <c r="F33" s="41">
        <v>0</v>
      </c>
      <c r="G33" s="84">
        <v>0</v>
      </c>
      <c r="H33" s="128">
        <v>0</v>
      </c>
    </row>
    <row r="34" spans="1:8" ht="15.95" customHeight="1">
      <c r="A34" s="23"/>
      <c r="B34" s="24">
        <v>7231</v>
      </c>
      <c r="C34" s="24" t="s">
        <v>219</v>
      </c>
      <c r="D34" s="41">
        <v>0</v>
      </c>
      <c r="E34" s="40">
        <v>2000</v>
      </c>
      <c r="F34" s="41">
        <v>0</v>
      </c>
      <c r="G34" s="84">
        <v>0</v>
      </c>
      <c r="H34" s="128">
        <v>0</v>
      </c>
    </row>
    <row r="35" spans="1:8" ht="15.95" customHeight="1">
      <c r="A35" s="27"/>
      <c r="B35" s="24"/>
      <c r="C35" s="24"/>
      <c r="D35" s="40"/>
      <c r="E35" s="55"/>
      <c r="F35" s="40"/>
      <c r="G35" s="39"/>
      <c r="H35" s="63"/>
    </row>
    <row r="36" spans="1:8" s="17" customFormat="1" ht="15.95" customHeight="1">
      <c r="A36" s="286" t="s">
        <v>186</v>
      </c>
      <c r="B36" s="287"/>
      <c r="C36" s="288"/>
      <c r="D36" s="203">
        <f>D37+D88</f>
        <v>5564553.1999999993</v>
      </c>
      <c r="E36" s="203">
        <f>E37+E88</f>
        <v>7216195</v>
      </c>
      <c r="F36" s="203">
        <f>F37+F88</f>
        <v>6754750.8899999987</v>
      </c>
      <c r="G36" s="203">
        <f>(F36/D36)*100</f>
        <v>121.3889174426439</v>
      </c>
      <c r="H36" s="203">
        <f>(F36/E36)*100</f>
        <v>93.605437353064858</v>
      </c>
    </row>
    <row r="37" spans="1:8" s="87" customFormat="1" ht="15.95" customHeight="1">
      <c r="A37" s="81">
        <v>3</v>
      </c>
      <c r="B37" s="81"/>
      <c r="C37" s="88" t="s">
        <v>10</v>
      </c>
      <c r="D37" s="83">
        <f>D38+D47+D80</f>
        <v>5518460.5299999993</v>
      </c>
      <c r="E37" s="83">
        <f>E38+E47+E80+E85</f>
        <v>7141355</v>
      </c>
      <c r="F37" s="83">
        <f>F38+F47+F80+F85</f>
        <v>6686664.0699999984</v>
      </c>
      <c r="G37" s="84">
        <f>(F37/D37)*100</f>
        <v>121.16901142355366</v>
      </c>
      <c r="H37" s="84">
        <f>(F37/E37)*100</f>
        <v>93.632987997375821</v>
      </c>
    </row>
    <row r="38" spans="1:8" ht="15.95" customHeight="1">
      <c r="A38" s="23">
        <v>31</v>
      </c>
      <c r="B38" s="23">
        <v>31</v>
      </c>
      <c r="C38" s="26" t="s">
        <v>11</v>
      </c>
      <c r="D38" s="42">
        <f>D39+D43+D45</f>
        <v>3879736.05</v>
      </c>
      <c r="E38" s="42">
        <f>E39+E43+E45</f>
        <v>4781675</v>
      </c>
      <c r="F38" s="42">
        <f>F39+F43+F45</f>
        <v>4276746.5</v>
      </c>
      <c r="G38" s="39">
        <f>(F38/D38)*100</f>
        <v>110.23292422173927</v>
      </c>
      <c r="H38" s="39">
        <f>(F38/E38)*100</f>
        <v>89.440342557785712</v>
      </c>
    </row>
    <row r="39" spans="1:8" s="230" customFormat="1" ht="15.95" customHeight="1">
      <c r="A39" s="226">
        <v>311</v>
      </c>
      <c r="B39" s="226">
        <v>311</v>
      </c>
      <c r="C39" s="227" t="s">
        <v>227</v>
      </c>
      <c r="D39" s="228">
        <f>D40+D41+D42</f>
        <v>3227103.04</v>
      </c>
      <c r="E39" s="228">
        <f>E40+E41+E42</f>
        <v>3924675</v>
      </c>
      <c r="F39" s="228">
        <f>F40+F41+F42</f>
        <v>3566854.4699999997</v>
      </c>
      <c r="G39" s="229">
        <f t="shared" ref="G39:G94" si="9">(F39/D39)*100</f>
        <v>110.52806265522899</v>
      </c>
      <c r="H39" s="229">
        <f t="shared" ref="H39:H95" si="10">(F39/E39)*100</f>
        <v>90.882798448279146</v>
      </c>
    </row>
    <row r="40" spans="1:8" ht="15.95" customHeight="1">
      <c r="A40" s="23"/>
      <c r="B40" s="23">
        <v>3111</v>
      </c>
      <c r="C40" s="26" t="s">
        <v>13</v>
      </c>
      <c r="D40" s="42">
        <v>3155827.42</v>
      </c>
      <c r="E40" s="42">
        <v>3821175</v>
      </c>
      <c r="F40" s="42">
        <v>3502310.34</v>
      </c>
      <c r="G40" s="39">
        <f t="shared" si="9"/>
        <v>110.97914663533788</v>
      </c>
      <c r="H40" s="39">
        <f t="shared" si="10"/>
        <v>91.65532434395179</v>
      </c>
    </row>
    <row r="41" spans="1:8" ht="15.95" customHeight="1">
      <c r="A41" s="23"/>
      <c r="B41" s="23">
        <v>3112</v>
      </c>
      <c r="C41" s="26" t="s">
        <v>14</v>
      </c>
      <c r="D41" s="42">
        <v>23318.880000000001</v>
      </c>
      <c r="E41" s="42">
        <v>28500</v>
      </c>
      <c r="F41" s="42">
        <v>23213.279999999999</v>
      </c>
      <c r="G41" s="39">
        <f t="shared" si="9"/>
        <v>99.547148061999536</v>
      </c>
      <c r="H41" s="39">
        <f t="shared" si="10"/>
        <v>81.450105263157894</v>
      </c>
    </row>
    <row r="42" spans="1:8" ht="15.95" customHeight="1">
      <c r="A42" s="23"/>
      <c r="B42" s="23">
        <v>3113</v>
      </c>
      <c r="C42" s="26" t="s">
        <v>113</v>
      </c>
      <c r="D42" s="42">
        <v>47956.74</v>
      </c>
      <c r="E42" s="42">
        <v>75000</v>
      </c>
      <c r="F42" s="42">
        <v>41330.85</v>
      </c>
      <c r="G42" s="39">
        <f t="shared" si="9"/>
        <v>86.183610478944146</v>
      </c>
      <c r="H42" s="39">
        <f t="shared" si="10"/>
        <v>55.107799999999997</v>
      </c>
    </row>
    <row r="43" spans="1:8" s="230" customFormat="1" ht="15.95" customHeight="1">
      <c r="A43" s="226">
        <v>312</v>
      </c>
      <c r="B43" s="226">
        <v>312</v>
      </c>
      <c r="C43" s="227" t="s">
        <v>15</v>
      </c>
      <c r="D43" s="228">
        <f>D44</f>
        <v>123028.81</v>
      </c>
      <c r="E43" s="228">
        <f>E44</f>
        <v>165000</v>
      </c>
      <c r="F43" s="228">
        <f>F44</f>
        <v>123464.26</v>
      </c>
      <c r="G43" s="229">
        <f t="shared" si="9"/>
        <v>100.35394148736381</v>
      </c>
      <c r="H43" s="229">
        <f t="shared" si="10"/>
        <v>74.826824242424237</v>
      </c>
    </row>
    <row r="44" spans="1:8" ht="15.95" customHeight="1">
      <c r="A44" s="23"/>
      <c r="B44" s="23">
        <v>3121</v>
      </c>
      <c r="C44" s="26" t="s">
        <v>15</v>
      </c>
      <c r="D44" s="42">
        <v>123028.81</v>
      </c>
      <c r="E44" s="42">
        <v>165000</v>
      </c>
      <c r="F44" s="42">
        <v>123464.26</v>
      </c>
      <c r="G44" s="39">
        <f t="shared" si="9"/>
        <v>100.35394148736381</v>
      </c>
      <c r="H44" s="39">
        <f t="shared" si="10"/>
        <v>74.826824242424237</v>
      </c>
    </row>
    <row r="45" spans="1:8" s="230" customFormat="1" ht="15.95" customHeight="1">
      <c r="A45" s="226">
        <v>313</v>
      </c>
      <c r="B45" s="226">
        <v>313</v>
      </c>
      <c r="C45" s="227" t="s">
        <v>239</v>
      </c>
      <c r="D45" s="228">
        <v>529604.19999999995</v>
      </c>
      <c r="E45" s="228">
        <f>E46</f>
        <v>692000</v>
      </c>
      <c r="F45" s="228">
        <f>F46</f>
        <v>586427.77</v>
      </c>
      <c r="G45" s="229">
        <f t="shared" si="9"/>
        <v>110.72944096742437</v>
      </c>
      <c r="H45" s="229">
        <f t="shared" si="10"/>
        <v>84.743897398843941</v>
      </c>
    </row>
    <row r="46" spans="1:8" ht="15.95" customHeight="1">
      <c r="A46" s="23"/>
      <c r="B46" s="23">
        <v>3132</v>
      </c>
      <c r="C46" s="26" t="s">
        <v>18</v>
      </c>
      <c r="D46" s="42">
        <v>529604.19999999995</v>
      </c>
      <c r="E46" s="42">
        <v>692000</v>
      </c>
      <c r="F46" s="42">
        <v>586427.77</v>
      </c>
      <c r="G46" s="39">
        <f t="shared" si="9"/>
        <v>110.72944096742437</v>
      </c>
      <c r="H46" s="39">
        <f t="shared" si="10"/>
        <v>84.743897398843941</v>
      </c>
    </row>
    <row r="47" spans="1:8" s="230" customFormat="1" ht="15.95" customHeight="1">
      <c r="A47" s="226">
        <v>32</v>
      </c>
      <c r="B47" s="226">
        <v>32</v>
      </c>
      <c r="C47" s="227" t="s">
        <v>19</v>
      </c>
      <c r="D47" s="228">
        <f>D48+D53+D60+D72</f>
        <v>1628517.4</v>
      </c>
      <c r="E47" s="228">
        <f>E48+E53+E60+E70+E72</f>
        <v>2345980</v>
      </c>
      <c r="F47" s="228">
        <f>F48+F53+F60+F70+F72</f>
        <v>2396773.0499999993</v>
      </c>
      <c r="G47" s="229">
        <f t="shared" si="9"/>
        <v>147.17515760040388</v>
      </c>
      <c r="H47" s="229">
        <f t="shared" si="10"/>
        <v>102.16511010324041</v>
      </c>
    </row>
    <row r="48" spans="1:8" s="230" customFormat="1" ht="15.95" customHeight="1">
      <c r="A48" s="226">
        <v>321</v>
      </c>
      <c r="B48" s="226">
        <v>321</v>
      </c>
      <c r="C48" s="227" t="s">
        <v>229</v>
      </c>
      <c r="D48" s="228">
        <f>D49+D50+D51+D52</f>
        <v>121910.75000000001</v>
      </c>
      <c r="E48" s="228">
        <f>E49+E50+E51+E52</f>
        <v>144500</v>
      </c>
      <c r="F48" s="228">
        <f>F49+F50+F52+F51</f>
        <v>117723.1</v>
      </c>
      <c r="G48" s="229">
        <f t="shared" si="9"/>
        <v>96.564987090966127</v>
      </c>
      <c r="H48" s="229">
        <f t="shared" si="10"/>
        <v>81.469273356401388</v>
      </c>
    </row>
    <row r="49" spans="1:8" ht="15.95" customHeight="1">
      <c r="A49" s="23"/>
      <c r="B49" s="23">
        <v>3211</v>
      </c>
      <c r="C49" s="26" t="s">
        <v>21</v>
      </c>
      <c r="D49" s="42">
        <v>8199.93</v>
      </c>
      <c r="E49" s="42">
        <v>8000</v>
      </c>
      <c r="F49" s="42">
        <v>6564.13</v>
      </c>
      <c r="G49" s="39">
        <f t="shared" si="9"/>
        <v>80.051049216273796</v>
      </c>
      <c r="H49" s="39">
        <f t="shared" si="10"/>
        <v>82.051625000000001</v>
      </c>
    </row>
    <row r="50" spans="1:8" ht="15.95" customHeight="1">
      <c r="A50" s="23"/>
      <c r="B50" s="23">
        <v>3212</v>
      </c>
      <c r="C50" s="26" t="s">
        <v>230</v>
      </c>
      <c r="D50" s="42">
        <v>103969.24</v>
      </c>
      <c r="E50" s="42">
        <v>127000</v>
      </c>
      <c r="F50" s="42">
        <v>101333.75999999999</v>
      </c>
      <c r="G50" s="39">
        <f t="shared" si="9"/>
        <v>97.465134880278043</v>
      </c>
      <c r="H50" s="39">
        <f t="shared" si="10"/>
        <v>79.790362204724403</v>
      </c>
    </row>
    <row r="51" spans="1:8" ht="15.95" customHeight="1">
      <c r="A51" s="23"/>
      <c r="B51" s="23">
        <v>3213</v>
      </c>
      <c r="C51" s="26" t="s">
        <v>231</v>
      </c>
      <c r="D51" s="42">
        <v>8820.48</v>
      </c>
      <c r="E51" s="42">
        <v>7000</v>
      </c>
      <c r="F51" s="42">
        <v>4792.32</v>
      </c>
      <c r="G51" s="39">
        <f t="shared" si="9"/>
        <v>54.331737048323902</v>
      </c>
      <c r="H51" s="39">
        <f t="shared" si="10"/>
        <v>68.46171428571428</v>
      </c>
    </row>
    <row r="52" spans="1:8" ht="15.95" customHeight="1">
      <c r="A52" s="23"/>
      <c r="B52" s="23">
        <v>3214</v>
      </c>
      <c r="C52" s="26" t="s">
        <v>80</v>
      </c>
      <c r="D52" s="42">
        <v>921.1</v>
      </c>
      <c r="E52" s="42">
        <v>2500</v>
      </c>
      <c r="F52" s="42">
        <v>5032.8900000000003</v>
      </c>
      <c r="G52" s="39">
        <f t="shared" si="9"/>
        <v>546.39995657366194</v>
      </c>
      <c r="H52" s="39">
        <f t="shared" si="10"/>
        <v>201.31559999999999</v>
      </c>
    </row>
    <row r="53" spans="1:8" s="230" customFormat="1" ht="15.95" customHeight="1">
      <c r="A53" s="226">
        <v>322</v>
      </c>
      <c r="B53" s="226">
        <v>322</v>
      </c>
      <c r="C53" s="227" t="s">
        <v>209</v>
      </c>
      <c r="D53" s="228">
        <f>D54+D55+D56+D57+D58+D59</f>
        <v>554086.03</v>
      </c>
      <c r="E53" s="228">
        <f>E54+E55+E56+E57+E58+E59</f>
        <v>280250.08</v>
      </c>
      <c r="F53" s="228">
        <f>F54+F55+F56+F57+F58+F59</f>
        <v>166801.07</v>
      </c>
      <c r="G53" s="229">
        <f t="shared" si="9"/>
        <v>30.10382160329868</v>
      </c>
      <c r="H53" s="229">
        <f t="shared" si="10"/>
        <v>59.518652055335721</v>
      </c>
    </row>
    <row r="54" spans="1:8" ht="15.95" customHeight="1">
      <c r="A54" s="23"/>
      <c r="B54" s="23">
        <v>3221</v>
      </c>
      <c r="C54" s="26" t="s">
        <v>232</v>
      </c>
      <c r="D54" s="42">
        <v>42323.1</v>
      </c>
      <c r="E54" s="42">
        <v>55250</v>
      </c>
      <c r="F54" s="42">
        <v>44905.51</v>
      </c>
      <c r="G54" s="39">
        <f t="shared" si="9"/>
        <v>106.10165606961684</v>
      </c>
      <c r="H54" s="39">
        <f t="shared" si="10"/>
        <v>81.276941176470601</v>
      </c>
    </row>
    <row r="55" spans="1:8" ht="15.95" customHeight="1">
      <c r="A55" s="23"/>
      <c r="B55" s="23">
        <v>3222</v>
      </c>
      <c r="C55" s="26" t="s">
        <v>82</v>
      </c>
      <c r="D55" s="42">
        <v>384788.02</v>
      </c>
      <c r="E55" s="42">
        <v>80000.08</v>
      </c>
      <c r="F55" s="42">
        <v>20636.099999999999</v>
      </c>
      <c r="G55" s="39">
        <f t="shared" si="9"/>
        <v>5.3629788162323759</v>
      </c>
      <c r="H55" s="39">
        <f t="shared" si="10"/>
        <v>25.795099204900794</v>
      </c>
    </row>
    <row r="56" spans="1:8" ht="15.95" customHeight="1">
      <c r="A56" s="23"/>
      <c r="B56" s="23">
        <v>3223</v>
      </c>
      <c r="C56" s="26" t="s">
        <v>29</v>
      </c>
      <c r="D56" s="42">
        <v>104093.68</v>
      </c>
      <c r="E56" s="42">
        <v>120000</v>
      </c>
      <c r="F56" s="42">
        <v>93834.3</v>
      </c>
      <c r="G56" s="39">
        <f t="shared" si="9"/>
        <v>90.144089439435717</v>
      </c>
      <c r="H56" s="39">
        <f t="shared" si="10"/>
        <v>78.195250000000001</v>
      </c>
    </row>
    <row r="57" spans="1:8" ht="15.95" customHeight="1">
      <c r="A57" s="23"/>
      <c r="B57" s="23">
        <v>3224</v>
      </c>
      <c r="C57" s="26" t="s">
        <v>30</v>
      </c>
      <c r="D57" s="42">
        <v>20149.330000000002</v>
      </c>
      <c r="E57" s="42">
        <v>10000</v>
      </c>
      <c r="F57" s="42">
        <v>3013.19</v>
      </c>
      <c r="G57" s="39">
        <f t="shared" si="9"/>
        <v>14.954293765599152</v>
      </c>
      <c r="H57" s="39">
        <f t="shared" si="10"/>
        <v>30.131900000000002</v>
      </c>
    </row>
    <row r="58" spans="1:8" ht="15.95" customHeight="1">
      <c r="A58" s="23"/>
      <c r="B58" s="23">
        <v>3225</v>
      </c>
      <c r="C58" s="26" t="s">
        <v>32</v>
      </c>
      <c r="D58" s="42">
        <v>2731.9</v>
      </c>
      <c r="E58" s="42">
        <v>10000</v>
      </c>
      <c r="F58" s="42">
        <v>4411.97</v>
      </c>
      <c r="G58" s="39">
        <f t="shared" si="9"/>
        <v>161.49822467879497</v>
      </c>
      <c r="H58" s="39">
        <f t="shared" si="10"/>
        <v>44.119700000000002</v>
      </c>
    </row>
    <row r="59" spans="1:8" ht="15.95" customHeight="1">
      <c r="A59" s="23"/>
      <c r="B59" s="23">
        <v>3227</v>
      </c>
      <c r="C59" s="26" t="s">
        <v>233</v>
      </c>
      <c r="D59" s="42">
        <v>0</v>
      </c>
      <c r="E59" s="42">
        <v>5000</v>
      </c>
      <c r="F59" s="42">
        <v>0</v>
      </c>
      <c r="G59" s="39">
        <v>0</v>
      </c>
      <c r="H59" s="39">
        <f t="shared" si="10"/>
        <v>0</v>
      </c>
    </row>
    <row r="60" spans="1:8" s="230" customFormat="1" ht="15.95" customHeight="1">
      <c r="A60" s="226">
        <v>323</v>
      </c>
      <c r="B60" s="226">
        <v>323</v>
      </c>
      <c r="C60" s="227" t="s">
        <v>207</v>
      </c>
      <c r="D60" s="228">
        <f>D61+D62+D63+D64+D65+D66+D67+D68+D69</f>
        <v>899355.14</v>
      </c>
      <c r="E60" s="228">
        <f>E61+E62+E63+E64+E65+E66+E67+E68+E69</f>
        <v>843247.92</v>
      </c>
      <c r="F60" s="228">
        <f>F61+F62+F63+F64+F65+F66+F67+F68+F69</f>
        <v>909806.35999999987</v>
      </c>
      <c r="G60" s="229">
        <f t="shared" si="9"/>
        <v>101.16207930940384</v>
      </c>
      <c r="H60" s="229">
        <f t="shared" si="10"/>
        <v>107.89310455696111</v>
      </c>
    </row>
    <row r="61" spans="1:8" ht="15.95" customHeight="1">
      <c r="A61" s="23"/>
      <c r="B61" s="23">
        <v>3231</v>
      </c>
      <c r="C61" s="26" t="s">
        <v>234</v>
      </c>
      <c r="D61" s="42">
        <v>54870.13</v>
      </c>
      <c r="E61" s="42">
        <v>69900</v>
      </c>
      <c r="F61" s="42">
        <v>56458.76</v>
      </c>
      <c r="G61" s="39">
        <f t="shared" si="9"/>
        <v>102.89525466770355</v>
      </c>
      <c r="H61" s="39">
        <f t="shared" si="10"/>
        <v>80.770758226037202</v>
      </c>
    </row>
    <row r="62" spans="1:8" ht="15.95" customHeight="1">
      <c r="A62" s="23"/>
      <c r="B62" s="23">
        <v>3232</v>
      </c>
      <c r="C62" s="26" t="s">
        <v>37</v>
      </c>
      <c r="D62" s="42">
        <v>61507.61</v>
      </c>
      <c r="E62" s="42">
        <v>65950</v>
      </c>
      <c r="F62" s="42">
        <v>88802.69</v>
      </c>
      <c r="G62" s="39">
        <f t="shared" si="9"/>
        <v>144.3767527302719</v>
      </c>
      <c r="H62" s="39">
        <f t="shared" si="10"/>
        <v>134.65153904473087</v>
      </c>
    </row>
    <row r="63" spans="1:8" ht="15.95" customHeight="1">
      <c r="A63" s="23"/>
      <c r="B63" s="23">
        <v>3233</v>
      </c>
      <c r="C63" s="26" t="s">
        <v>39</v>
      </c>
      <c r="D63" s="42">
        <v>94506.75</v>
      </c>
      <c r="E63" s="42">
        <v>17465</v>
      </c>
      <c r="F63" s="42">
        <v>29855.32</v>
      </c>
      <c r="G63" s="39">
        <f t="shared" si="9"/>
        <v>31.590674740164062</v>
      </c>
      <c r="H63" s="39">
        <f t="shared" si="10"/>
        <v>170.94371600343544</v>
      </c>
    </row>
    <row r="64" spans="1:8" ht="15.95" customHeight="1">
      <c r="A64" s="23"/>
      <c r="B64" s="23">
        <v>3234</v>
      </c>
      <c r="C64" s="26" t="s">
        <v>41</v>
      </c>
      <c r="D64" s="42">
        <v>49138.75</v>
      </c>
      <c r="E64" s="42">
        <v>110000</v>
      </c>
      <c r="F64" s="42">
        <v>68914.05</v>
      </c>
      <c r="G64" s="39">
        <f t="shared" si="9"/>
        <v>140.24379944544785</v>
      </c>
      <c r="H64" s="39">
        <f t="shared" si="10"/>
        <v>62.649136363636373</v>
      </c>
    </row>
    <row r="65" spans="1:8" ht="15.95" customHeight="1">
      <c r="A65" s="23"/>
      <c r="B65" s="23">
        <v>3235</v>
      </c>
      <c r="C65" s="26" t="s">
        <v>43</v>
      </c>
      <c r="D65" s="42">
        <v>186096.3</v>
      </c>
      <c r="E65" s="42">
        <v>143477.92000000001</v>
      </c>
      <c r="F65" s="42">
        <v>187896.53</v>
      </c>
      <c r="G65" s="39">
        <f t="shared" si="9"/>
        <v>100.96736474610188</v>
      </c>
      <c r="H65" s="39">
        <f t="shared" si="10"/>
        <v>130.95849870140296</v>
      </c>
    </row>
    <row r="66" spans="1:8" ht="15.95" customHeight="1">
      <c r="A66" s="23"/>
      <c r="B66" s="23">
        <v>3236</v>
      </c>
      <c r="C66" s="26" t="s">
        <v>44</v>
      </c>
      <c r="D66" s="42">
        <v>77056.3</v>
      </c>
      <c r="E66" s="42">
        <v>121940</v>
      </c>
      <c r="F66" s="42">
        <v>106189.46</v>
      </c>
      <c r="G66" s="39">
        <f t="shared" si="9"/>
        <v>137.80762896739139</v>
      </c>
      <c r="H66" s="39">
        <f t="shared" si="10"/>
        <v>87.083368869936038</v>
      </c>
    </row>
    <row r="67" spans="1:8" ht="15.95" customHeight="1">
      <c r="A67" s="23"/>
      <c r="B67" s="23">
        <v>3237</v>
      </c>
      <c r="C67" s="26" t="s">
        <v>46</v>
      </c>
      <c r="D67" s="42">
        <v>94699.33</v>
      </c>
      <c r="E67" s="42">
        <v>41150</v>
      </c>
      <c r="F67" s="42">
        <v>76030.58</v>
      </c>
      <c r="G67" s="39">
        <f t="shared" si="9"/>
        <v>80.286291360245116</v>
      </c>
      <c r="H67" s="39">
        <f t="shared" si="10"/>
        <v>184.76447144592953</v>
      </c>
    </row>
    <row r="68" spans="1:8" ht="15.95" customHeight="1">
      <c r="A68" s="23"/>
      <c r="B68" s="23">
        <v>3238</v>
      </c>
      <c r="C68" s="26" t="s">
        <v>47</v>
      </c>
      <c r="D68" s="42">
        <v>141187.29999999999</v>
      </c>
      <c r="E68" s="42">
        <v>165200</v>
      </c>
      <c r="F68" s="42">
        <v>134596.21</v>
      </c>
      <c r="G68" s="39">
        <f t="shared" si="9"/>
        <v>95.331669349863617</v>
      </c>
      <c r="H68" s="39">
        <f t="shared" si="10"/>
        <v>81.474703389830509</v>
      </c>
    </row>
    <row r="69" spans="1:8" ht="15.95" customHeight="1">
      <c r="A69" s="23"/>
      <c r="B69" s="23">
        <v>3239</v>
      </c>
      <c r="C69" s="26" t="s">
        <v>49</v>
      </c>
      <c r="D69" s="42">
        <v>140292.67000000001</v>
      </c>
      <c r="E69" s="42">
        <v>108165</v>
      </c>
      <c r="F69" s="42">
        <v>161062.76</v>
      </c>
      <c r="G69" s="39">
        <f t="shared" si="9"/>
        <v>114.80482907624467</v>
      </c>
      <c r="H69" s="39">
        <f t="shared" si="10"/>
        <v>148.90469190588453</v>
      </c>
    </row>
    <row r="70" spans="1:8" s="230" customFormat="1" ht="15.95" customHeight="1">
      <c r="A70" s="226">
        <v>325</v>
      </c>
      <c r="B70" s="226">
        <v>325</v>
      </c>
      <c r="C70" s="227" t="s">
        <v>276</v>
      </c>
      <c r="D70" s="228"/>
      <c r="E70" s="228">
        <f>E71</f>
        <v>1023182</v>
      </c>
      <c r="F70" s="228">
        <f>F71</f>
        <v>1155312.4099999999</v>
      </c>
      <c r="G70" s="39">
        <v>0</v>
      </c>
      <c r="H70" s="39">
        <f t="shared" si="10"/>
        <v>112.91367615927565</v>
      </c>
    </row>
    <row r="71" spans="1:8" ht="15.95" customHeight="1">
      <c r="A71" s="23"/>
      <c r="B71" s="23">
        <v>3251</v>
      </c>
      <c r="C71" s="26" t="s">
        <v>271</v>
      </c>
      <c r="D71" s="42"/>
      <c r="E71" s="42">
        <v>1023182</v>
      </c>
      <c r="F71" s="42">
        <v>1155312.4099999999</v>
      </c>
      <c r="G71" s="39">
        <v>0</v>
      </c>
      <c r="H71" s="39">
        <f t="shared" si="10"/>
        <v>112.91367615927565</v>
      </c>
    </row>
    <row r="72" spans="1:8" s="230" customFormat="1" ht="15.95" customHeight="1">
      <c r="A72" s="226">
        <v>329</v>
      </c>
      <c r="B72" s="226">
        <v>329</v>
      </c>
      <c r="C72" s="227" t="s">
        <v>50</v>
      </c>
      <c r="D72" s="228">
        <f>D73+D74+D75+D76+D77+D78+D79</f>
        <v>53165.48</v>
      </c>
      <c r="E72" s="228">
        <f>E73+E74+E75+E76+E77+E78+E79</f>
        <v>54800</v>
      </c>
      <c r="F72" s="228">
        <f>F73+F74+F75+F76+F77+F78+F79</f>
        <v>47130.11</v>
      </c>
      <c r="G72" s="229">
        <f t="shared" si="9"/>
        <v>88.647953521721234</v>
      </c>
      <c r="H72" s="229">
        <f t="shared" si="10"/>
        <v>86.003850364963512</v>
      </c>
    </row>
    <row r="73" spans="1:8" ht="15.95" customHeight="1">
      <c r="A73" s="23"/>
      <c r="B73" s="23">
        <v>3291</v>
      </c>
      <c r="C73" s="26" t="s">
        <v>235</v>
      </c>
      <c r="D73" s="42">
        <v>10454.9</v>
      </c>
      <c r="E73" s="42">
        <v>10000</v>
      </c>
      <c r="F73" s="42">
        <v>9635.4500000000007</v>
      </c>
      <c r="G73" s="39">
        <f t="shared" si="9"/>
        <v>92.162048417488464</v>
      </c>
      <c r="H73" s="39">
        <f t="shared" si="10"/>
        <v>96.354500000000016</v>
      </c>
    </row>
    <row r="74" spans="1:8" ht="15.95" customHeight="1">
      <c r="A74" s="23"/>
      <c r="B74" s="23">
        <v>3292</v>
      </c>
      <c r="C74" s="26" t="s">
        <v>54</v>
      </c>
      <c r="D74" s="42">
        <v>25603.31</v>
      </c>
      <c r="E74" s="42">
        <v>30000</v>
      </c>
      <c r="F74" s="42">
        <v>30691.21</v>
      </c>
      <c r="G74" s="39">
        <f t="shared" si="9"/>
        <v>119.87203998233041</v>
      </c>
      <c r="H74" s="39">
        <f t="shared" si="10"/>
        <v>102.30403333333334</v>
      </c>
    </row>
    <row r="75" spans="1:8" ht="15.95" customHeight="1">
      <c r="A75" s="23"/>
      <c r="B75" s="23">
        <v>3293</v>
      </c>
      <c r="C75" s="26" t="s">
        <v>56</v>
      </c>
      <c r="D75" s="42">
        <v>4350.82</v>
      </c>
      <c r="E75" s="42">
        <v>2800</v>
      </c>
      <c r="F75" s="42">
        <v>1057.6400000000001</v>
      </c>
      <c r="G75" s="39">
        <f t="shared" si="9"/>
        <v>24.308980835796472</v>
      </c>
      <c r="H75" s="39">
        <f t="shared" si="10"/>
        <v>37.772857142857148</v>
      </c>
    </row>
    <row r="76" spans="1:8" ht="15.95" customHeight="1">
      <c r="A76" s="23"/>
      <c r="B76" s="23">
        <v>3294</v>
      </c>
      <c r="C76" s="26" t="s">
        <v>236</v>
      </c>
      <c r="D76" s="42">
        <v>2360.4299999999998</v>
      </c>
      <c r="E76" s="42">
        <v>3000</v>
      </c>
      <c r="F76" s="42">
        <v>2282.4</v>
      </c>
      <c r="G76" s="39">
        <f t="shared" si="9"/>
        <v>96.694246387310798</v>
      </c>
      <c r="H76" s="39">
        <f t="shared" si="10"/>
        <v>76.08</v>
      </c>
    </row>
    <row r="77" spans="1:8" ht="15.95" customHeight="1">
      <c r="A77" s="23"/>
      <c r="B77" s="23">
        <v>3295</v>
      </c>
      <c r="C77" s="26" t="s">
        <v>59</v>
      </c>
      <c r="D77" s="42">
        <v>5448.55</v>
      </c>
      <c r="E77" s="42">
        <v>5000</v>
      </c>
      <c r="F77" s="42">
        <v>2546.92</v>
      </c>
      <c r="G77" s="39">
        <f t="shared" si="9"/>
        <v>46.744913784401355</v>
      </c>
      <c r="H77" s="39">
        <f t="shared" si="10"/>
        <v>50.938400000000009</v>
      </c>
    </row>
    <row r="78" spans="1:8" ht="15.95" customHeight="1">
      <c r="A78" s="23"/>
      <c r="B78" s="23">
        <v>3296</v>
      </c>
      <c r="C78" s="26" t="s">
        <v>60</v>
      </c>
      <c r="D78" s="42">
        <v>2652.07</v>
      </c>
      <c r="E78" s="42">
        <v>1000</v>
      </c>
      <c r="F78" s="42">
        <v>0</v>
      </c>
      <c r="G78" s="39">
        <f t="shared" si="9"/>
        <v>0</v>
      </c>
      <c r="H78" s="39">
        <f t="shared" si="10"/>
        <v>0</v>
      </c>
    </row>
    <row r="79" spans="1:8" ht="15.95" customHeight="1">
      <c r="A79" s="23"/>
      <c r="B79" s="23">
        <v>3299</v>
      </c>
      <c r="C79" s="26" t="s">
        <v>50</v>
      </c>
      <c r="D79" s="42">
        <v>2295.4</v>
      </c>
      <c r="E79" s="42">
        <v>3000</v>
      </c>
      <c r="F79" s="42">
        <v>916.49</v>
      </c>
      <c r="G79" s="39">
        <f t="shared" si="9"/>
        <v>39.927245795939704</v>
      </c>
      <c r="H79" s="39">
        <f t="shared" si="10"/>
        <v>30.549666666666671</v>
      </c>
    </row>
    <row r="80" spans="1:8" s="230" customFormat="1" ht="15.95" customHeight="1">
      <c r="A80" s="226">
        <v>34</v>
      </c>
      <c r="B80" s="226">
        <v>34</v>
      </c>
      <c r="C80" s="227" t="s">
        <v>62</v>
      </c>
      <c r="D80" s="228">
        <f>D81</f>
        <v>10207.08</v>
      </c>
      <c r="E80" s="228">
        <f>E81</f>
        <v>6500</v>
      </c>
      <c r="F80" s="228">
        <f>F81</f>
        <v>5944.52</v>
      </c>
      <c r="G80" s="229">
        <f t="shared" si="9"/>
        <v>58.239182998467733</v>
      </c>
      <c r="H80" s="229">
        <f t="shared" si="10"/>
        <v>91.454153846153858</v>
      </c>
    </row>
    <row r="81" spans="1:1023 1026:2046 2049:3072 3075:4095 4098:5118 5121:6144 6147:7167 7170:8190 8193:9216 9219:10239 10242:11262 11265:12288 12291:13311 13314:14334 14337:15360 15363:16368" s="230" customFormat="1" ht="15.95" customHeight="1">
      <c r="A81" s="226">
        <v>343</v>
      </c>
      <c r="B81" s="226">
        <v>343</v>
      </c>
      <c r="C81" s="227" t="s">
        <v>237</v>
      </c>
      <c r="D81" s="228">
        <f>D82+D83+D84</f>
        <v>10207.08</v>
      </c>
      <c r="E81" s="228">
        <f>E82+E83+E84</f>
        <v>6500</v>
      </c>
      <c r="F81" s="228">
        <f>F82+F83+F84</f>
        <v>5944.52</v>
      </c>
      <c r="G81" s="229">
        <f t="shared" si="9"/>
        <v>58.239182998467733</v>
      </c>
      <c r="H81" s="229">
        <f t="shared" si="10"/>
        <v>91.454153846153858</v>
      </c>
    </row>
    <row r="82" spans="1:1023 1026:2046 2049:3072 3075:4095 4098:5118 5121:6144 6147:7167 7170:8190 8193:9216 9219:10239 10242:11262 11265:12288 12291:13311 13314:14334 14337:15360 15363:16368" ht="15.95" customHeight="1">
      <c r="A82" s="23"/>
      <c r="B82" s="23">
        <v>3431</v>
      </c>
      <c r="C82" s="26" t="s">
        <v>64</v>
      </c>
      <c r="D82" s="42">
        <v>5775.8</v>
      </c>
      <c r="E82" s="42">
        <v>5000</v>
      </c>
      <c r="F82" s="42">
        <v>5944.09</v>
      </c>
      <c r="G82" s="39">
        <f t="shared" si="9"/>
        <v>102.91370892343919</v>
      </c>
      <c r="H82" s="39">
        <f t="shared" si="10"/>
        <v>118.8818</v>
      </c>
    </row>
    <row r="83" spans="1:1023 1026:2046 2049:3072 3075:4095 4098:5118 5121:6144 6147:7167 7170:8190 8193:9216 9219:10239 10242:11262 11265:12288 12291:13311 13314:14334 14337:15360 15363:16368" ht="15.95" customHeight="1">
      <c r="A83" s="23"/>
      <c r="B83" s="23">
        <v>3433</v>
      </c>
      <c r="C83" s="26" t="s">
        <v>66</v>
      </c>
      <c r="D83" s="42">
        <v>4431.28</v>
      </c>
      <c r="E83" s="42">
        <v>1000</v>
      </c>
      <c r="F83" s="42">
        <v>0.43</v>
      </c>
      <c r="G83" s="39">
        <v>0</v>
      </c>
      <c r="H83" s="39">
        <f t="shared" si="10"/>
        <v>4.2999999999999997E-2</v>
      </c>
    </row>
    <row r="84" spans="1:1023 1026:2046 2049:3072 3075:4095 4098:5118 5121:6144 6147:7167 7170:8190 8193:9216 9219:10239 10242:11262 11265:12288 12291:13311 13314:14334 14337:15360 15363:16368" ht="15.95" customHeight="1">
      <c r="A84" s="23"/>
      <c r="B84" s="23">
        <v>3434</v>
      </c>
      <c r="C84" s="26" t="s">
        <v>68</v>
      </c>
      <c r="D84" s="42">
        <v>0</v>
      </c>
      <c r="E84" s="42">
        <v>500</v>
      </c>
      <c r="F84" s="42">
        <v>0</v>
      </c>
      <c r="G84" s="39">
        <v>0</v>
      </c>
      <c r="H84" s="39">
        <f t="shared" si="10"/>
        <v>0</v>
      </c>
    </row>
    <row r="85" spans="1:1023 1026:2046 2049:3072 3075:4095 4098:5118 5121:6144 6147:7167 7170:8190 8193:9216 9219:10239 10242:11262 11265:12288 12291:13311 13314:14334 14337:15360 15363:16368" s="230" customFormat="1" ht="15.95" customHeight="1">
      <c r="A85" s="226">
        <v>37</v>
      </c>
      <c r="B85" s="226">
        <v>37</v>
      </c>
      <c r="C85" s="227" t="s">
        <v>277</v>
      </c>
      <c r="D85" s="228">
        <v>0</v>
      </c>
      <c r="E85" s="228">
        <f>E86</f>
        <v>7200</v>
      </c>
      <c r="F85" s="228">
        <f>F86</f>
        <v>7200</v>
      </c>
      <c r="G85" s="39">
        <v>0</v>
      </c>
      <c r="H85" s="39">
        <f t="shared" si="10"/>
        <v>100</v>
      </c>
    </row>
    <row r="86" spans="1:1023 1026:2046 2049:3072 3075:4095 4098:5118 5121:6144 6147:7167 7170:8190 8193:9216 9219:10239 10242:11262 11265:12288 12291:13311 13314:14334 14337:15360 15363:16368" s="230" customFormat="1" ht="15.95" customHeight="1">
      <c r="A86" s="226">
        <v>372</v>
      </c>
      <c r="B86" s="226">
        <v>372</v>
      </c>
      <c r="C86" s="227" t="s">
        <v>278</v>
      </c>
      <c r="D86" s="228">
        <v>0</v>
      </c>
      <c r="E86" s="228">
        <f>E87</f>
        <v>7200</v>
      </c>
      <c r="F86" s="228">
        <f>F87</f>
        <v>7200</v>
      </c>
      <c r="G86" s="39">
        <v>0</v>
      </c>
      <c r="H86" s="39">
        <f t="shared" si="10"/>
        <v>100</v>
      </c>
    </row>
    <row r="87" spans="1:1023 1026:2046 2049:3072 3075:4095 4098:5118 5121:6144 6147:7167 7170:8190 8193:9216 9219:10239 10242:11262 11265:12288 12291:13311 13314:14334 14337:15360 15363:16368" s="232" customFormat="1" ht="15.95" customHeight="1">
      <c r="A87" s="23"/>
      <c r="B87" s="26">
        <v>3721</v>
      </c>
      <c r="C87" s="26" t="s">
        <v>279</v>
      </c>
      <c r="D87" s="42">
        <v>0</v>
      </c>
      <c r="E87" s="42">
        <v>7200</v>
      </c>
      <c r="F87" s="42">
        <v>7200</v>
      </c>
      <c r="G87" s="39">
        <v>0</v>
      </c>
      <c r="H87" s="39">
        <f t="shared" si="10"/>
        <v>100</v>
      </c>
      <c r="I87" s="113"/>
      <c r="L87" s="113"/>
      <c r="O87" s="113"/>
      <c r="R87" s="113"/>
      <c r="U87" s="113"/>
      <c r="X87" s="113"/>
      <c r="AA87" s="113"/>
      <c r="AD87" s="113"/>
      <c r="AG87" s="113"/>
      <c r="AJ87" s="113"/>
      <c r="AM87" s="113"/>
      <c r="AP87" s="113"/>
      <c r="AS87" s="113"/>
      <c r="AV87" s="113"/>
      <c r="AY87" s="113"/>
      <c r="BB87" s="113"/>
      <c r="BE87" s="113"/>
      <c r="BH87" s="113"/>
      <c r="BK87" s="113"/>
      <c r="BN87" s="113"/>
      <c r="BQ87" s="113"/>
      <c r="BT87" s="113"/>
      <c r="BW87" s="113"/>
      <c r="BZ87" s="113"/>
      <c r="CC87" s="113"/>
      <c r="CF87" s="113"/>
      <c r="CI87" s="113"/>
      <c r="CL87" s="113"/>
      <c r="CO87" s="113"/>
      <c r="CR87" s="113"/>
      <c r="CU87" s="113"/>
      <c r="CX87" s="113"/>
      <c r="DA87" s="113"/>
      <c r="DD87" s="113"/>
      <c r="DG87" s="113"/>
      <c r="DJ87" s="113"/>
      <c r="DM87" s="113"/>
      <c r="DP87" s="113"/>
      <c r="DS87" s="113"/>
      <c r="DV87" s="113"/>
      <c r="DY87" s="113"/>
      <c r="EB87" s="113"/>
      <c r="EE87" s="113"/>
      <c r="EH87" s="113"/>
      <c r="EK87" s="113"/>
      <c r="EN87" s="113"/>
      <c r="EQ87" s="113"/>
      <c r="ET87" s="113"/>
      <c r="EW87" s="113"/>
      <c r="EZ87" s="113"/>
      <c r="FC87" s="113"/>
      <c r="FF87" s="113"/>
      <c r="FI87" s="113"/>
      <c r="FL87" s="113"/>
      <c r="FO87" s="113"/>
      <c r="FR87" s="113"/>
      <c r="FU87" s="113"/>
      <c r="FX87" s="113"/>
      <c r="GA87" s="113"/>
      <c r="GD87" s="113"/>
      <c r="GG87" s="113"/>
      <c r="GJ87" s="113"/>
      <c r="GM87" s="113"/>
      <c r="GP87" s="113"/>
      <c r="GS87" s="113"/>
      <c r="GV87" s="113"/>
      <c r="GY87" s="113"/>
      <c r="HB87" s="113"/>
      <c r="HE87" s="113"/>
      <c r="HH87" s="113"/>
      <c r="HK87" s="113"/>
      <c r="HN87" s="113"/>
      <c r="HQ87" s="113"/>
      <c r="HT87" s="113"/>
      <c r="HW87" s="113"/>
      <c r="HZ87" s="113"/>
      <c r="IC87" s="113"/>
      <c r="IF87" s="113"/>
      <c r="II87" s="113"/>
      <c r="IL87" s="113"/>
      <c r="IO87" s="113"/>
      <c r="IR87" s="113"/>
      <c r="IU87" s="113"/>
      <c r="IX87" s="113"/>
      <c r="JA87" s="113"/>
      <c r="JD87" s="113"/>
      <c r="JG87" s="113"/>
      <c r="JJ87" s="113"/>
      <c r="JM87" s="113"/>
      <c r="JP87" s="113"/>
      <c r="JS87" s="113"/>
      <c r="JV87" s="113"/>
      <c r="JY87" s="113"/>
      <c r="KB87" s="113"/>
      <c r="KE87" s="113"/>
      <c r="KH87" s="113"/>
      <c r="KK87" s="113"/>
      <c r="KN87" s="113"/>
      <c r="KQ87" s="113"/>
      <c r="KT87" s="113"/>
      <c r="KW87" s="113"/>
      <c r="KZ87" s="113"/>
      <c r="LC87" s="113"/>
      <c r="LF87" s="113"/>
      <c r="LI87" s="113"/>
      <c r="LL87" s="113"/>
      <c r="LO87" s="113"/>
      <c r="LR87" s="113"/>
      <c r="LU87" s="113"/>
      <c r="LX87" s="113"/>
      <c r="MA87" s="113"/>
      <c r="MD87" s="113"/>
      <c r="MG87" s="113"/>
      <c r="MJ87" s="113"/>
      <c r="MM87" s="113"/>
      <c r="MP87" s="113"/>
      <c r="MS87" s="113"/>
      <c r="MV87" s="113"/>
      <c r="MY87" s="113"/>
      <c r="NB87" s="113"/>
      <c r="NE87" s="113"/>
      <c r="NH87" s="113"/>
      <c r="NK87" s="113"/>
      <c r="NN87" s="113"/>
      <c r="NQ87" s="113"/>
      <c r="NT87" s="113"/>
      <c r="NW87" s="113"/>
      <c r="NZ87" s="113"/>
      <c r="OC87" s="113"/>
      <c r="OF87" s="113"/>
      <c r="OI87" s="113"/>
      <c r="OL87" s="113"/>
      <c r="OO87" s="113"/>
      <c r="OR87" s="113"/>
      <c r="OU87" s="113"/>
      <c r="OX87" s="113"/>
      <c r="PA87" s="113"/>
      <c r="PD87" s="113"/>
      <c r="PG87" s="113"/>
      <c r="PJ87" s="113"/>
      <c r="PM87" s="113"/>
      <c r="PP87" s="113"/>
      <c r="PS87" s="113"/>
      <c r="PV87" s="113"/>
      <c r="PY87" s="113"/>
      <c r="QB87" s="113"/>
      <c r="QE87" s="113"/>
      <c r="QH87" s="113"/>
      <c r="QK87" s="113"/>
      <c r="QN87" s="113"/>
      <c r="QQ87" s="113"/>
      <c r="QT87" s="113"/>
      <c r="QW87" s="113"/>
      <c r="QZ87" s="113"/>
      <c r="RC87" s="113"/>
      <c r="RF87" s="113"/>
      <c r="RI87" s="113"/>
      <c r="RL87" s="113"/>
      <c r="RO87" s="113"/>
      <c r="RR87" s="113"/>
      <c r="RU87" s="113"/>
      <c r="RX87" s="113"/>
      <c r="SA87" s="113"/>
      <c r="SD87" s="113"/>
      <c r="SG87" s="113"/>
      <c r="SJ87" s="113"/>
      <c r="SM87" s="113"/>
      <c r="SP87" s="113"/>
      <c r="SS87" s="113"/>
      <c r="SV87" s="113"/>
      <c r="SY87" s="113"/>
      <c r="TB87" s="113"/>
      <c r="TE87" s="113"/>
      <c r="TH87" s="113"/>
      <c r="TK87" s="113"/>
      <c r="TN87" s="113"/>
      <c r="TQ87" s="113"/>
      <c r="TT87" s="113"/>
      <c r="TW87" s="113"/>
      <c r="TZ87" s="113"/>
      <c r="UC87" s="113"/>
      <c r="UF87" s="113"/>
      <c r="UI87" s="113"/>
      <c r="UL87" s="113"/>
      <c r="UO87" s="113"/>
      <c r="UR87" s="113"/>
      <c r="UU87" s="113"/>
      <c r="UX87" s="113"/>
      <c r="VA87" s="113"/>
      <c r="VD87" s="113"/>
      <c r="VG87" s="113"/>
      <c r="VJ87" s="113"/>
      <c r="VM87" s="113"/>
      <c r="VP87" s="113"/>
      <c r="VS87" s="113"/>
      <c r="VV87" s="113"/>
      <c r="VY87" s="113"/>
      <c r="WB87" s="113"/>
      <c r="WE87" s="113"/>
      <c r="WH87" s="113"/>
      <c r="WK87" s="113"/>
      <c r="WN87" s="113"/>
      <c r="WQ87" s="113"/>
      <c r="WT87" s="113"/>
      <c r="WW87" s="113"/>
      <c r="WZ87" s="113"/>
      <c r="XC87" s="113"/>
      <c r="XF87" s="113"/>
      <c r="XI87" s="113"/>
      <c r="XL87" s="113"/>
      <c r="XO87" s="113"/>
      <c r="XR87" s="113"/>
      <c r="XU87" s="113"/>
      <c r="XX87" s="113"/>
      <c r="YA87" s="113"/>
      <c r="YD87" s="113"/>
      <c r="YG87" s="113"/>
      <c r="YJ87" s="113"/>
      <c r="YM87" s="113"/>
      <c r="YP87" s="113"/>
      <c r="YS87" s="113"/>
      <c r="YV87" s="113"/>
      <c r="YY87" s="113"/>
      <c r="ZB87" s="113"/>
      <c r="ZE87" s="113"/>
      <c r="ZH87" s="113"/>
      <c r="ZK87" s="113"/>
      <c r="ZN87" s="113"/>
      <c r="ZQ87" s="113"/>
      <c r="ZT87" s="113"/>
      <c r="ZW87" s="113"/>
      <c r="ZZ87" s="113"/>
      <c r="AAC87" s="113"/>
      <c r="AAF87" s="113"/>
      <c r="AAI87" s="113"/>
      <c r="AAL87" s="113"/>
      <c r="AAO87" s="113"/>
      <c r="AAR87" s="113"/>
      <c r="AAU87" s="113"/>
      <c r="AAX87" s="113"/>
      <c r="ABA87" s="113"/>
      <c r="ABD87" s="113"/>
      <c r="ABG87" s="113"/>
      <c r="ABJ87" s="113"/>
      <c r="ABM87" s="113"/>
      <c r="ABP87" s="113"/>
      <c r="ABS87" s="113"/>
      <c r="ABV87" s="113"/>
      <c r="ABY87" s="113"/>
      <c r="ACB87" s="113"/>
      <c r="ACE87" s="113"/>
      <c r="ACH87" s="113"/>
      <c r="ACK87" s="113"/>
      <c r="ACN87" s="113"/>
      <c r="ACQ87" s="113"/>
      <c r="ACT87" s="113"/>
      <c r="ACW87" s="113"/>
      <c r="ACZ87" s="113"/>
      <c r="ADC87" s="113"/>
      <c r="ADF87" s="113"/>
      <c r="ADI87" s="113"/>
      <c r="ADL87" s="113"/>
      <c r="ADO87" s="113"/>
      <c r="ADR87" s="113"/>
      <c r="ADU87" s="113"/>
      <c r="ADX87" s="113"/>
      <c r="AEA87" s="113"/>
      <c r="AED87" s="113"/>
      <c r="AEG87" s="113"/>
      <c r="AEJ87" s="113"/>
      <c r="AEM87" s="113"/>
      <c r="AEP87" s="113"/>
      <c r="AES87" s="113"/>
      <c r="AEV87" s="113"/>
      <c r="AEY87" s="113"/>
      <c r="AFB87" s="113"/>
      <c r="AFE87" s="113"/>
      <c r="AFH87" s="113"/>
      <c r="AFK87" s="113"/>
      <c r="AFN87" s="113"/>
      <c r="AFQ87" s="113"/>
      <c r="AFT87" s="113"/>
      <c r="AFW87" s="113"/>
      <c r="AFZ87" s="113"/>
      <c r="AGC87" s="113"/>
      <c r="AGF87" s="113"/>
      <c r="AGI87" s="113"/>
      <c r="AGL87" s="113"/>
      <c r="AGO87" s="113"/>
      <c r="AGR87" s="113"/>
      <c r="AGU87" s="113"/>
      <c r="AGX87" s="113"/>
      <c r="AHA87" s="113"/>
      <c r="AHD87" s="113"/>
      <c r="AHG87" s="113"/>
      <c r="AHJ87" s="113"/>
      <c r="AHM87" s="113"/>
      <c r="AHP87" s="113"/>
      <c r="AHS87" s="113"/>
      <c r="AHV87" s="113"/>
      <c r="AHY87" s="113"/>
      <c r="AIB87" s="113"/>
      <c r="AIE87" s="113"/>
      <c r="AIH87" s="113"/>
      <c r="AIK87" s="113"/>
      <c r="AIN87" s="113"/>
      <c r="AIQ87" s="113"/>
      <c r="AIT87" s="113"/>
      <c r="AIW87" s="113"/>
      <c r="AIZ87" s="113"/>
      <c r="AJC87" s="113"/>
      <c r="AJF87" s="113"/>
      <c r="AJI87" s="113"/>
      <c r="AJL87" s="113"/>
      <c r="AJO87" s="113"/>
      <c r="AJR87" s="113"/>
      <c r="AJU87" s="113"/>
      <c r="AJX87" s="113"/>
      <c r="AKA87" s="113"/>
      <c r="AKD87" s="113"/>
      <c r="AKG87" s="113"/>
      <c r="AKJ87" s="113"/>
      <c r="AKM87" s="113"/>
      <c r="AKP87" s="113"/>
      <c r="AKS87" s="113"/>
      <c r="AKV87" s="113"/>
      <c r="AKY87" s="113"/>
      <c r="ALB87" s="113"/>
      <c r="ALE87" s="113"/>
      <c r="ALH87" s="113"/>
      <c r="ALK87" s="113"/>
      <c r="ALN87" s="113"/>
      <c r="ALQ87" s="113"/>
      <c r="ALT87" s="113"/>
      <c r="ALW87" s="113"/>
      <c r="ALZ87" s="113"/>
      <c r="AMC87" s="113"/>
      <c r="AMF87" s="113"/>
      <c r="AMI87" s="113"/>
      <c r="AML87" s="113"/>
      <c r="AMO87" s="113"/>
      <c r="AMR87" s="113"/>
      <c r="AMU87" s="113"/>
      <c r="AMX87" s="113"/>
      <c r="ANA87" s="113"/>
      <c r="AND87" s="113"/>
      <c r="ANG87" s="113"/>
      <c r="ANJ87" s="113"/>
      <c r="ANM87" s="113"/>
      <c r="ANP87" s="113"/>
      <c r="ANS87" s="113"/>
      <c r="ANV87" s="113"/>
      <c r="ANY87" s="113"/>
      <c r="AOB87" s="113"/>
      <c r="AOE87" s="113"/>
      <c r="AOH87" s="113"/>
      <c r="AOK87" s="113"/>
      <c r="AON87" s="113"/>
      <c r="AOQ87" s="113"/>
      <c r="AOT87" s="113"/>
      <c r="AOW87" s="113"/>
      <c r="AOZ87" s="113"/>
      <c r="APC87" s="113"/>
      <c r="APF87" s="113"/>
      <c r="API87" s="113"/>
      <c r="APL87" s="113"/>
      <c r="APO87" s="113"/>
      <c r="APR87" s="113"/>
      <c r="APU87" s="113"/>
      <c r="APX87" s="113"/>
      <c r="AQA87" s="113"/>
      <c r="AQD87" s="113"/>
      <c r="AQG87" s="113"/>
      <c r="AQJ87" s="113"/>
      <c r="AQM87" s="113"/>
      <c r="AQP87" s="113"/>
      <c r="AQS87" s="113"/>
      <c r="AQV87" s="113"/>
      <c r="AQY87" s="113"/>
      <c r="ARB87" s="113"/>
      <c r="ARE87" s="113"/>
      <c r="ARH87" s="113"/>
      <c r="ARK87" s="113"/>
      <c r="ARN87" s="113"/>
      <c r="ARQ87" s="113"/>
      <c r="ART87" s="113"/>
      <c r="ARW87" s="113"/>
      <c r="ARZ87" s="113"/>
      <c r="ASC87" s="113"/>
      <c r="ASF87" s="113"/>
      <c r="ASI87" s="113"/>
      <c r="ASL87" s="113"/>
      <c r="ASO87" s="113"/>
      <c r="ASR87" s="113"/>
      <c r="ASU87" s="113"/>
      <c r="ASX87" s="113"/>
      <c r="ATA87" s="113"/>
      <c r="ATD87" s="113"/>
      <c r="ATG87" s="113"/>
      <c r="ATJ87" s="113"/>
      <c r="ATM87" s="113"/>
      <c r="ATP87" s="113"/>
      <c r="ATS87" s="113"/>
      <c r="ATV87" s="113"/>
      <c r="ATY87" s="113"/>
      <c r="AUB87" s="113"/>
      <c r="AUE87" s="113"/>
      <c r="AUH87" s="113"/>
      <c r="AUK87" s="113"/>
      <c r="AUN87" s="113"/>
      <c r="AUQ87" s="113"/>
      <c r="AUT87" s="113"/>
      <c r="AUW87" s="113"/>
      <c r="AUZ87" s="113"/>
      <c r="AVC87" s="113"/>
      <c r="AVF87" s="113"/>
      <c r="AVI87" s="113"/>
      <c r="AVL87" s="113"/>
      <c r="AVO87" s="113"/>
      <c r="AVR87" s="113"/>
      <c r="AVU87" s="113"/>
      <c r="AVX87" s="113"/>
      <c r="AWA87" s="113"/>
      <c r="AWD87" s="113"/>
      <c r="AWG87" s="113"/>
      <c r="AWJ87" s="113"/>
      <c r="AWM87" s="113"/>
      <c r="AWP87" s="113"/>
      <c r="AWS87" s="113"/>
      <c r="AWV87" s="113"/>
      <c r="AWY87" s="113"/>
      <c r="AXB87" s="113"/>
      <c r="AXE87" s="113"/>
      <c r="AXH87" s="113"/>
      <c r="AXK87" s="113"/>
      <c r="AXN87" s="113"/>
      <c r="AXQ87" s="113"/>
      <c r="AXT87" s="113"/>
      <c r="AXW87" s="113"/>
      <c r="AXZ87" s="113"/>
      <c r="AYC87" s="113"/>
      <c r="AYF87" s="113"/>
      <c r="AYI87" s="113"/>
      <c r="AYL87" s="113"/>
      <c r="AYO87" s="113"/>
      <c r="AYR87" s="113"/>
      <c r="AYU87" s="113"/>
      <c r="AYX87" s="113"/>
      <c r="AZA87" s="113"/>
      <c r="AZD87" s="113"/>
      <c r="AZG87" s="113"/>
      <c r="AZJ87" s="113"/>
      <c r="AZM87" s="113"/>
      <c r="AZP87" s="113"/>
      <c r="AZS87" s="113"/>
      <c r="AZV87" s="113"/>
      <c r="AZY87" s="113"/>
      <c r="BAB87" s="113"/>
      <c r="BAE87" s="113"/>
      <c r="BAH87" s="113"/>
      <c r="BAK87" s="113"/>
      <c r="BAN87" s="113"/>
      <c r="BAQ87" s="113"/>
      <c r="BAT87" s="113"/>
      <c r="BAW87" s="113"/>
      <c r="BAZ87" s="113"/>
      <c r="BBC87" s="113"/>
      <c r="BBF87" s="113"/>
      <c r="BBI87" s="113"/>
      <c r="BBL87" s="113"/>
      <c r="BBO87" s="113"/>
      <c r="BBR87" s="113"/>
      <c r="BBU87" s="113"/>
      <c r="BBX87" s="113"/>
      <c r="BCA87" s="113"/>
      <c r="BCD87" s="113"/>
      <c r="BCG87" s="113"/>
      <c r="BCJ87" s="113"/>
      <c r="BCM87" s="113"/>
      <c r="BCP87" s="113"/>
      <c r="BCS87" s="113"/>
      <c r="BCV87" s="113"/>
      <c r="BCY87" s="113"/>
      <c r="BDB87" s="113"/>
      <c r="BDE87" s="113"/>
      <c r="BDH87" s="113"/>
      <c r="BDK87" s="113"/>
      <c r="BDN87" s="113"/>
      <c r="BDQ87" s="113"/>
      <c r="BDT87" s="113"/>
      <c r="BDW87" s="113"/>
      <c r="BDZ87" s="113"/>
      <c r="BEC87" s="113"/>
      <c r="BEF87" s="113"/>
      <c r="BEI87" s="113"/>
      <c r="BEL87" s="113"/>
      <c r="BEO87" s="113"/>
      <c r="BER87" s="113"/>
      <c r="BEU87" s="113"/>
      <c r="BEX87" s="113"/>
      <c r="BFA87" s="113"/>
      <c r="BFD87" s="113"/>
      <c r="BFG87" s="113"/>
      <c r="BFJ87" s="113"/>
      <c r="BFM87" s="113"/>
      <c r="BFP87" s="113"/>
      <c r="BFS87" s="113"/>
      <c r="BFV87" s="113"/>
      <c r="BFY87" s="113"/>
      <c r="BGB87" s="113"/>
      <c r="BGE87" s="113"/>
      <c r="BGH87" s="113"/>
      <c r="BGK87" s="113"/>
      <c r="BGN87" s="113"/>
      <c r="BGQ87" s="113"/>
      <c r="BGT87" s="113"/>
      <c r="BGW87" s="113"/>
      <c r="BGZ87" s="113"/>
      <c r="BHC87" s="113"/>
      <c r="BHF87" s="113"/>
      <c r="BHI87" s="113"/>
      <c r="BHL87" s="113"/>
      <c r="BHO87" s="113"/>
      <c r="BHR87" s="113"/>
      <c r="BHU87" s="113"/>
      <c r="BHX87" s="113"/>
      <c r="BIA87" s="113"/>
      <c r="BID87" s="113"/>
      <c r="BIG87" s="113"/>
      <c r="BIJ87" s="113"/>
      <c r="BIM87" s="113"/>
      <c r="BIP87" s="113"/>
      <c r="BIS87" s="113"/>
      <c r="BIV87" s="113"/>
      <c r="BIY87" s="113"/>
      <c r="BJB87" s="113"/>
      <c r="BJE87" s="113"/>
      <c r="BJH87" s="113"/>
      <c r="BJK87" s="113"/>
      <c r="BJN87" s="113"/>
      <c r="BJQ87" s="113"/>
      <c r="BJT87" s="113"/>
      <c r="BJW87" s="113"/>
      <c r="BJZ87" s="113"/>
      <c r="BKC87" s="113"/>
      <c r="BKF87" s="113"/>
      <c r="BKI87" s="113"/>
      <c r="BKL87" s="113"/>
      <c r="BKO87" s="113"/>
      <c r="BKR87" s="113"/>
      <c r="BKU87" s="113"/>
      <c r="BKX87" s="113"/>
      <c r="BLA87" s="113"/>
      <c r="BLD87" s="113"/>
      <c r="BLG87" s="113"/>
      <c r="BLJ87" s="113"/>
      <c r="BLM87" s="113"/>
      <c r="BLP87" s="113"/>
      <c r="BLS87" s="113"/>
      <c r="BLV87" s="113"/>
      <c r="BLY87" s="113"/>
      <c r="BMB87" s="113"/>
      <c r="BME87" s="113"/>
      <c r="BMH87" s="113"/>
      <c r="BMK87" s="113"/>
      <c r="BMN87" s="113"/>
      <c r="BMQ87" s="113"/>
      <c r="BMT87" s="113"/>
      <c r="BMW87" s="113"/>
      <c r="BMZ87" s="113"/>
      <c r="BNC87" s="113"/>
      <c r="BNF87" s="113"/>
      <c r="BNI87" s="113"/>
      <c r="BNL87" s="113"/>
      <c r="BNO87" s="113"/>
      <c r="BNR87" s="113"/>
      <c r="BNU87" s="113"/>
      <c r="BNX87" s="113"/>
      <c r="BOA87" s="113"/>
      <c r="BOD87" s="113"/>
      <c r="BOG87" s="113"/>
      <c r="BOJ87" s="113"/>
      <c r="BOM87" s="113"/>
      <c r="BOP87" s="113"/>
      <c r="BOS87" s="113"/>
      <c r="BOV87" s="113"/>
      <c r="BOY87" s="113"/>
      <c r="BPB87" s="113"/>
      <c r="BPE87" s="113"/>
      <c r="BPH87" s="113"/>
      <c r="BPK87" s="113"/>
      <c r="BPN87" s="113"/>
      <c r="BPQ87" s="113"/>
      <c r="BPT87" s="113"/>
      <c r="BPW87" s="113"/>
      <c r="BPZ87" s="113"/>
      <c r="BQC87" s="113"/>
      <c r="BQF87" s="113"/>
      <c r="BQI87" s="113"/>
      <c r="BQL87" s="113"/>
      <c r="BQO87" s="113"/>
      <c r="BQR87" s="113"/>
      <c r="BQU87" s="113"/>
      <c r="BQX87" s="113"/>
      <c r="BRA87" s="113"/>
      <c r="BRD87" s="113"/>
      <c r="BRG87" s="113"/>
      <c r="BRJ87" s="113"/>
      <c r="BRM87" s="113"/>
      <c r="BRP87" s="113"/>
      <c r="BRS87" s="113"/>
      <c r="BRV87" s="113"/>
      <c r="BRY87" s="113"/>
      <c r="BSB87" s="113"/>
      <c r="BSE87" s="113"/>
      <c r="BSH87" s="113"/>
      <c r="BSK87" s="113"/>
      <c r="BSN87" s="113"/>
      <c r="BSQ87" s="113"/>
      <c r="BST87" s="113"/>
      <c r="BSW87" s="113"/>
      <c r="BSZ87" s="113"/>
      <c r="BTC87" s="113"/>
      <c r="BTF87" s="113"/>
      <c r="BTI87" s="113"/>
      <c r="BTL87" s="113"/>
      <c r="BTO87" s="113"/>
      <c r="BTR87" s="113"/>
      <c r="BTU87" s="113"/>
      <c r="BTX87" s="113"/>
      <c r="BUA87" s="113"/>
      <c r="BUD87" s="113"/>
      <c r="BUG87" s="113"/>
      <c r="BUJ87" s="113"/>
      <c r="BUM87" s="113"/>
      <c r="BUP87" s="113"/>
      <c r="BUS87" s="113"/>
      <c r="BUV87" s="113"/>
      <c r="BUY87" s="113"/>
      <c r="BVB87" s="113"/>
      <c r="BVE87" s="113"/>
      <c r="BVH87" s="113"/>
      <c r="BVK87" s="113"/>
      <c r="BVN87" s="113"/>
      <c r="BVQ87" s="113"/>
      <c r="BVT87" s="113"/>
      <c r="BVW87" s="113"/>
      <c r="BVZ87" s="113"/>
      <c r="BWC87" s="113"/>
      <c r="BWF87" s="113"/>
      <c r="BWI87" s="113"/>
      <c r="BWL87" s="113"/>
      <c r="BWO87" s="113"/>
      <c r="BWR87" s="113"/>
      <c r="BWU87" s="113"/>
      <c r="BWX87" s="113"/>
      <c r="BXA87" s="113"/>
      <c r="BXD87" s="113"/>
      <c r="BXG87" s="113"/>
      <c r="BXJ87" s="113"/>
      <c r="BXM87" s="113"/>
      <c r="BXP87" s="113"/>
      <c r="BXS87" s="113"/>
      <c r="BXV87" s="113"/>
      <c r="BXY87" s="113"/>
      <c r="BYB87" s="113"/>
      <c r="BYE87" s="113"/>
      <c r="BYH87" s="113"/>
      <c r="BYK87" s="113"/>
      <c r="BYN87" s="113"/>
      <c r="BYQ87" s="113"/>
      <c r="BYT87" s="113"/>
      <c r="BYW87" s="113"/>
      <c r="BYZ87" s="113"/>
      <c r="BZC87" s="113"/>
      <c r="BZF87" s="113"/>
      <c r="BZI87" s="113"/>
      <c r="BZL87" s="113"/>
      <c r="BZO87" s="113"/>
      <c r="BZR87" s="113"/>
      <c r="BZU87" s="113"/>
      <c r="BZX87" s="113"/>
      <c r="CAA87" s="113"/>
      <c r="CAD87" s="113"/>
      <c r="CAG87" s="113"/>
      <c r="CAJ87" s="113"/>
      <c r="CAM87" s="113"/>
      <c r="CAP87" s="113"/>
      <c r="CAS87" s="113"/>
      <c r="CAV87" s="113"/>
      <c r="CAY87" s="113"/>
      <c r="CBB87" s="113"/>
      <c r="CBE87" s="113"/>
      <c r="CBH87" s="113"/>
      <c r="CBK87" s="113"/>
      <c r="CBN87" s="113"/>
      <c r="CBQ87" s="113"/>
      <c r="CBT87" s="113"/>
      <c r="CBW87" s="113"/>
      <c r="CBZ87" s="113"/>
      <c r="CCC87" s="113"/>
      <c r="CCF87" s="113"/>
      <c r="CCI87" s="113"/>
      <c r="CCL87" s="113"/>
      <c r="CCO87" s="113"/>
      <c r="CCR87" s="113"/>
      <c r="CCU87" s="113"/>
      <c r="CCX87" s="113"/>
      <c r="CDA87" s="113"/>
      <c r="CDD87" s="113"/>
      <c r="CDG87" s="113"/>
      <c r="CDJ87" s="113"/>
      <c r="CDM87" s="113"/>
      <c r="CDP87" s="113"/>
      <c r="CDS87" s="113"/>
      <c r="CDV87" s="113"/>
      <c r="CDY87" s="113"/>
      <c r="CEB87" s="113"/>
      <c r="CEE87" s="113"/>
      <c r="CEH87" s="113"/>
      <c r="CEK87" s="113"/>
      <c r="CEN87" s="113"/>
      <c r="CEQ87" s="113"/>
      <c r="CET87" s="113"/>
      <c r="CEW87" s="113"/>
      <c r="CEZ87" s="113"/>
      <c r="CFC87" s="113"/>
      <c r="CFF87" s="113"/>
      <c r="CFI87" s="113"/>
      <c r="CFL87" s="113"/>
      <c r="CFO87" s="113"/>
      <c r="CFR87" s="113"/>
      <c r="CFU87" s="113"/>
      <c r="CFX87" s="113"/>
      <c r="CGA87" s="113"/>
      <c r="CGD87" s="113"/>
      <c r="CGG87" s="113"/>
      <c r="CGJ87" s="113"/>
      <c r="CGM87" s="113"/>
      <c r="CGP87" s="113"/>
      <c r="CGS87" s="113"/>
      <c r="CGV87" s="113"/>
      <c r="CGY87" s="113"/>
      <c r="CHB87" s="113"/>
      <c r="CHE87" s="113"/>
      <c r="CHH87" s="113"/>
      <c r="CHK87" s="113"/>
      <c r="CHN87" s="113"/>
      <c r="CHQ87" s="113"/>
      <c r="CHT87" s="113"/>
      <c r="CHW87" s="113"/>
      <c r="CHZ87" s="113"/>
      <c r="CIC87" s="113"/>
      <c r="CIF87" s="113"/>
      <c r="CII87" s="113"/>
      <c r="CIL87" s="113"/>
      <c r="CIO87" s="113"/>
      <c r="CIR87" s="113"/>
      <c r="CIU87" s="113"/>
      <c r="CIX87" s="113"/>
      <c r="CJA87" s="113"/>
      <c r="CJD87" s="113"/>
      <c r="CJG87" s="113"/>
      <c r="CJJ87" s="113"/>
      <c r="CJM87" s="113"/>
      <c r="CJP87" s="113"/>
      <c r="CJS87" s="113"/>
      <c r="CJV87" s="113"/>
      <c r="CJY87" s="113"/>
      <c r="CKB87" s="113"/>
      <c r="CKE87" s="113"/>
      <c r="CKH87" s="113"/>
      <c r="CKK87" s="113"/>
      <c r="CKN87" s="113"/>
      <c r="CKQ87" s="113"/>
      <c r="CKT87" s="113"/>
      <c r="CKW87" s="113"/>
      <c r="CKZ87" s="113"/>
      <c r="CLC87" s="113"/>
      <c r="CLF87" s="113"/>
      <c r="CLI87" s="113"/>
      <c r="CLL87" s="113"/>
      <c r="CLO87" s="113"/>
      <c r="CLR87" s="113"/>
      <c r="CLU87" s="113"/>
      <c r="CLX87" s="113"/>
      <c r="CMA87" s="113"/>
      <c r="CMD87" s="113"/>
      <c r="CMG87" s="113"/>
      <c r="CMJ87" s="113"/>
      <c r="CMM87" s="113"/>
      <c r="CMP87" s="113"/>
      <c r="CMS87" s="113"/>
      <c r="CMV87" s="113"/>
      <c r="CMY87" s="113"/>
      <c r="CNB87" s="113"/>
      <c r="CNE87" s="113"/>
      <c r="CNH87" s="113"/>
      <c r="CNK87" s="113"/>
      <c r="CNN87" s="113"/>
      <c r="CNQ87" s="113"/>
      <c r="CNT87" s="113"/>
      <c r="CNW87" s="113"/>
      <c r="CNZ87" s="113"/>
      <c r="COC87" s="113"/>
      <c r="COF87" s="113"/>
      <c r="COI87" s="113"/>
      <c r="COL87" s="113"/>
      <c r="COO87" s="113"/>
      <c r="COR87" s="113"/>
      <c r="COU87" s="113"/>
      <c r="COX87" s="113"/>
      <c r="CPA87" s="113"/>
      <c r="CPD87" s="113"/>
      <c r="CPG87" s="113"/>
      <c r="CPJ87" s="113"/>
      <c r="CPM87" s="113"/>
      <c r="CPP87" s="113"/>
      <c r="CPS87" s="113"/>
      <c r="CPV87" s="113"/>
      <c r="CPY87" s="113"/>
      <c r="CQB87" s="113"/>
      <c r="CQE87" s="113"/>
      <c r="CQH87" s="113"/>
      <c r="CQK87" s="113"/>
      <c r="CQN87" s="113"/>
      <c r="CQQ87" s="113"/>
      <c r="CQT87" s="113"/>
      <c r="CQW87" s="113"/>
      <c r="CQZ87" s="113"/>
      <c r="CRC87" s="113"/>
      <c r="CRF87" s="113"/>
      <c r="CRI87" s="113"/>
      <c r="CRL87" s="113"/>
      <c r="CRO87" s="113"/>
      <c r="CRR87" s="113"/>
      <c r="CRU87" s="113"/>
      <c r="CRX87" s="113"/>
      <c r="CSA87" s="113"/>
      <c r="CSD87" s="113"/>
      <c r="CSG87" s="113"/>
      <c r="CSJ87" s="113"/>
      <c r="CSM87" s="113"/>
      <c r="CSP87" s="113"/>
      <c r="CSS87" s="113"/>
      <c r="CSV87" s="113"/>
      <c r="CSY87" s="113"/>
      <c r="CTB87" s="113"/>
      <c r="CTE87" s="113"/>
      <c r="CTH87" s="113"/>
      <c r="CTK87" s="113"/>
      <c r="CTN87" s="113"/>
      <c r="CTQ87" s="113"/>
      <c r="CTT87" s="113"/>
      <c r="CTW87" s="113"/>
      <c r="CTZ87" s="113"/>
      <c r="CUC87" s="113"/>
      <c r="CUF87" s="113"/>
      <c r="CUI87" s="113"/>
      <c r="CUL87" s="113"/>
      <c r="CUO87" s="113"/>
      <c r="CUR87" s="113"/>
      <c r="CUU87" s="113"/>
      <c r="CUX87" s="113"/>
      <c r="CVA87" s="113"/>
      <c r="CVD87" s="113"/>
      <c r="CVG87" s="113"/>
      <c r="CVJ87" s="113"/>
      <c r="CVM87" s="113"/>
      <c r="CVP87" s="113"/>
      <c r="CVS87" s="113"/>
      <c r="CVV87" s="113"/>
      <c r="CVY87" s="113"/>
      <c r="CWB87" s="113"/>
      <c r="CWE87" s="113"/>
      <c r="CWH87" s="113"/>
      <c r="CWK87" s="113"/>
      <c r="CWN87" s="113"/>
      <c r="CWQ87" s="113"/>
      <c r="CWT87" s="113"/>
      <c r="CWW87" s="113"/>
      <c r="CWZ87" s="113"/>
      <c r="CXC87" s="113"/>
      <c r="CXF87" s="113"/>
      <c r="CXI87" s="113"/>
      <c r="CXL87" s="113"/>
      <c r="CXO87" s="113"/>
      <c r="CXR87" s="113"/>
      <c r="CXU87" s="113"/>
      <c r="CXX87" s="113"/>
      <c r="CYA87" s="113"/>
      <c r="CYD87" s="113"/>
      <c r="CYG87" s="113"/>
      <c r="CYJ87" s="113"/>
      <c r="CYM87" s="113"/>
      <c r="CYP87" s="113"/>
      <c r="CYS87" s="113"/>
      <c r="CYV87" s="113"/>
      <c r="CYY87" s="113"/>
      <c r="CZB87" s="113"/>
      <c r="CZE87" s="113"/>
      <c r="CZH87" s="113"/>
      <c r="CZK87" s="113"/>
      <c r="CZN87" s="113"/>
      <c r="CZQ87" s="113"/>
      <c r="CZT87" s="113"/>
      <c r="CZW87" s="113"/>
      <c r="CZZ87" s="113"/>
      <c r="DAC87" s="113"/>
      <c r="DAF87" s="113"/>
      <c r="DAI87" s="113"/>
      <c r="DAL87" s="113"/>
      <c r="DAO87" s="113"/>
      <c r="DAR87" s="113"/>
      <c r="DAU87" s="113"/>
      <c r="DAX87" s="113"/>
      <c r="DBA87" s="113"/>
      <c r="DBD87" s="113"/>
      <c r="DBG87" s="113"/>
      <c r="DBJ87" s="113"/>
      <c r="DBM87" s="113"/>
      <c r="DBP87" s="113"/>
      <c r="DBS87" s="113"/>
      <c r="DBV87" s="113"/>
      <c r="DBY87" s="113"/>
      <c r="DCB87" s="113"/>
      <c r="DCE87" s="113"/>
      <c r="DCH87" s="113"/>
      <c r="DCK87" s="113"/>
      <c r="DCN87" s="113"/>
      <c r="DCQ87" s="113"/>
      <c r="DCT87" s="113"/>
      <c r="DCW87" s="113"/>
      <c r="DCZ87" s="113"/>
      <c r="DDC87" s="113"/>
      <c r="DDF87" s="113"/>
      <c r="DDI87" s="113"/>
      <c r="DDL87" s="113"/>
      <c r="DDO87" s="113"/>
      <c r="DDR87" s="113"/>
      <c r="DDU87" s="113"/>
      <c r="DDX87" s="113"/>
      <c r="DEA87" s="113"/>
      <c r="DED87" s="113"/>
      <c r="DEG87" s="113"/>
      <c r="DEJ87" s="113"/>
      <c r="DEM87" s="113"/>
      <c r="DEP87" s="113"/>
      <c r="DES87" s="113"/>
      <c r="DEV87" s="113"/>
      <c r="DEY87" s="113"/>
      <c r="DFB87" s="113"/>
      <c r="DFE87" s="113"/>
      <c r="DFH87" s="113"/>
      <c r="DFK87" s="113"/>
      <c r="DFN87" s="113"/>
      <c r="DFQ87" s="113"/>
      <c r="DFT87" s="113"/>
      <c r="DFW87" s="113"/>
      <c r="DFZ87" s="113"/>
      <c r="DGC87" s="113"/>
      <c r="DGF87" s="113"/>
      <c r="DGI87" s="113"/>
      <c r="DGL87" s="113"/>
      <c r="DGO87" s="113"/>
      <c r="DGR87" s="113"/>
      <c r="DGU87" s="113"/>
      <c r="DGX87" s="113"/>
      <c r="DHA87" s="113"/>
      <c r="DHD87" s="113"/>
      <c r="DHG87" s="113"/>
      <c r="DHJ87" s="113"/>
      <c r="DHM87" s="113"/>
      <c r="DHP87" s="113"/>
      <c r="DHS87" s="113"/>
      <c r="DHV87" s="113"/>
      <c r="DHY87" s="113"/>
      <c r="DIB87" s="113"/>
      <c r="DIE87" s="113"/>
      <c r="DIH87" s="113"/>
      <c r="DIK87" s="113"/>
      <c r="DIN87" s="113"/>
      <c r="DIQ87" s="113"/>
      <c r="DIT87" s="113"/>
      <c r="DIW87" s="113"/>
      <c r="DIZ87" s="113"/>
      <c r="DJC87" s="113"/>
      <c r="DJF87" s="113"/>
      <c r="DJI87" s="113"/>
      <c r="DJL87" s="113"/>
      <c r="DJO87" s="113"/>
      <c r="DJR87" s="113"/>
      <c r="DJU87" s="113"/>
      <c r="DJX87" s="113"/>
      <c r="DKA87" s="113"/>
      <c r="DKD87" s="113"/>
      <c r="DKG87" s="113"/>
      <c r="DKJ87" s="113"/>
      <c r="DKM87" s="113"/>
      <c r="DKP87" s="113"/>
      <c r="DKS87" s="113"/>
      <c r="DKV87" s="113"/>
      <c r="DKY87" s="113"/>
      <c r="DLB87" s="113"/>
      <c r="DLE87" s="113"/>
      <c r="DLH87" s="113"/>
      <c r="DLK87" s="113"/>
      <c r="DLN87" s="113"/>
      <c r="DLQ87" s="113"/>
      <c r="DLT87" s="113"/>
      <c r="DLW87" s="113"/>
      <c r="DLZ87" s="113"/>
      <c r="DMC87" s="113"/>
      <c r="DMF87" s="113"/>
      <c r="DMI87" s="113"/>
      <c r="DML87" s="113"/>
      <c r="DMO87" s="113"/>
      <c r="DMR87" s="113"/>
      <c r="DMU87" s="113"/>
      <c r="DMX87" s="113"/>
      <c r="DNA87" s="113"/>
      <c r="DND87" s="113"/>
      <c r="DNG87" s="113"/>
      <c r="DNJ87" s="113"/>
      <c r="DNM87" s="113"/>
      <c r="DNP87" s="113"/>
      <c r="DNS87" s="113"/>
      <c r="DNV87" s="113"/>
      <c r="DNY87" s="113"/>
      <c r="DOB87" s="113"/>
      <c r="DOE87" s="113"/>
      <c r="DOH87" s="113"/>
      <c r="DOK87" s="113"/>
      <c r="DON87" s="113"/>
      <c r="DOQ87" s="113"/>
      <c r="DOT87" s="113"/>
      <c r="DOW87" s="113"/>
      <c r="DOZ87" s="113"/>
      <c r="DPC87" s="113"/>
      <c r="DPF87" s="113"/>
      <c r="DPI87" s="113"/>
      <c r="DPL87" s="113"/>
      <c r="DPO87" s="113"/>
      <c r="DPR87" s="113"/>
      <c r="DPU87" s="113"/>
      <c r="DPX87" s="113"/>
      <c r="DQA87" s="113"/>
      <c r="DQD87" s="113"/>
      <c r="DQG87" s="113"/>
      <c r="DQJ87" s="113"/>
      <c r="DQM87" s="113"/>
      <c r="DQP87" s="113"/>
      <c r="DQS87" s="113"/>
      <c r="DQV87" s="113"/>
      <c r="DQY87" s="113"/>
      <c r="DRB87" s="113"/>
      <c r="DRE87" s="113"/>
      <c r="DRH87" s="113"/>
      <c r="DRK87" s="113"/>
      <c r="DRN87" s="113"/>
      <c r="DRQ87" s="113"/>
      <c r="DRT87" s="113"/>
      <c r="DRW87" s="113"/>
      <c r="DRZ87" s="113"/>
      <c r="DSC87" s="113"/>
      <c r="DSF87" s="113"/>
      <c r="DSI87" s="113"/>
      <c r="DSL87" s="113"/>
      <c r="DSO87" s="113"/>
      <c r="DSR87" s="113"/>
      <c r="DSU87" s="113"/>
      <c r="DSX87" s="113"/>
      <c r="DTA87" s="113"/>
      <c r="DTD87" s="113"/>
      <c r="DTG87" s="113"/>
      <c r="DTJ87" s="113"/>
      <c r="DTM87" s="113"/>
      <c r="DTP87" s="113"/>
      <c r="DTS87" s="113"/>
      <c r="DTV87" s="113"/>
      <c r="DTY87" s="113"/>
      <c r="DUB87" s="113"/>
      <c r="DUE87" s="113"/>
      <c r="DUH87" s="113"/>
      <c r="DUK87" s="113"/>
      <c r="DUN87" s="113"/>
      <c r="DUQ87" s="113"/>
      <c r="DUT87" s="113"/>
      <c r="DUW87" s="113"/>
      <c r="DUZ87" s="113"/>
      <c r="DVC87" s="113"/>
      <c r="DVF87" s="113"/>
      <c r="DVI87" s="113"/>
      <c r="DVL87" s="113"/>
      <c r="DVO87" s="113"/>
      <c r="DVR87" s="113"/>
      <c r="DVU87" s="113"/>
      <c r="DVX87" s="113"/>
      <c r="DWA87" s="113"/>
      <c r="DWD87" s="113"/>
      <c r="DWG87" s="113"/>
      <c r="DWJ87" s="113"/>
      <c r="DWM87" s="113"/>
      <c r="DWP87" s="113"/>
      <c r="DWS87" s="113"/>
      <c r="DWV87" s="113"/>
      <c r="DWY87" s="113"/>
      <c r="DXB87" s="113"/>
      <c r="DXE87" s="113"/>
      <c r="DXH87" s="113"/>
      <c r="DXK87" s="113"/>
      <c r="DXN87" s="113"/>
      <c r="DXQ87" s="113"/>
      <c r="DXT87" s="113"/>
      <c r="DXW87" s="113"/>
      <c r="DXZ87" s="113"/>
      <c r="DYC87" s="113"/>
      <c r="DYF87" s="113"/>
      <c r="DYI87" s="113"/>
      <c r="DYL87" s="113"/>
      <c r="DYO87" s="113"/>
      <c r="DYR87" s="113"/>
      <c r="DYU87" s="113"/>
      <c r="DYX87" s="113"/>
      <c r="DZA87" s="113"/>
      <c r="DZD87" s="113"/>
      <c r="DZG87" s="113"/>
      <c r="DZJ87" s="113"/>
      <c r="DZM87" s="113"/>
      <c r="DZP87" s="113"/>
      <c r="DZS87" s="113"/>
      <c r="DZV87" s="113"/>
      <c r="DZY87" s="113"/>
      <c r="EAB87" s="113"/>
      <c r="EAE87" s="113"/>
      <c r="EAH87" s="113"/>
      <c r="EAK87" s="113"/>
      <c r="EAN87" s="113"/>
      <c r="EAQ87" s="113"/>
      <c r="EAT87" s="113"/>
      <c r="EAW87" s="113"/>
      <c r="EAZ87" s="113"/>
      <c r="EBC87" s="113"/>
      <c r="EBF87" s="113"/>
      <c r="EBI87" s="113"/>
      <c r="EBL87" s="113"/>
      <c r="EBO87" s="113"/>
      <c r="EBR87" s="113"/>
      <c r="EBU87" s="113"/>
      <c r="EBX87" s="113"/>
      <c r="ECA87" s="113"/>
      <c r="ECD87" s="113"/>
      <c r="ECG87" s="113"/>
      <c r="ECJ87" s="113"/>
      <c r="ECM87" s="113"/>
      <c r="ECP87" s="113"/>
      <c r="ECS87" s="113"/>
      <c r="ECV87" s="113"/>
      <c r="ECY87" s="113"/>
      <c r="EDB87" s="113"/>
      <c r="EDE87" s="113"/>
      <c r="EDH87" s="113"/>
      <c r="EDK87" s="113"/>
      <c r="EDN87" s="113"/>
      <c r="EDQ87" s="113"/>
      <c r="EDT87" s="113"/>
      <c r="EDW87" s="113"/>
      <c r="EDZ87" s="113"/>
      <c r="EEC87" s="113"/>
      <c r="EEF87" s="113"/>
      <c r="EEI87" s="113"/>
      <c r="EEL87" s="113"/>
      <c r="EEO87" s="113"/>
      <c r="EER87" s="113"/>
      <c r="EEU87" s="113"/>
      <c r="EEX87" s="113"/>
      <c r="EFA87" s="113"/>
      <c r="EFD87" s="113"/>
      <c r="EFG87" s="113"/>
      <c r="EFJ87" s="113"/>
      <c r="EFM87" s="113"/>
      <c r="EFP87" s="113"/>
      <c r="EFS87" s="113"/>
      <c r="EFV87" s="113"/>
      <c r="EFY87" s="113"/>
      <c r="EGB87" s="113"/>
      <c r="EGE87" s="113"/>
      <c r="EGH87" s="113"/>
      <c r="EGK87" s="113"/>
      <c r="EGN87" s="113"/>
      <c r="EGQ87" s="113"/>
      <c r="EGT87" s="113"/>
      <c r="EGW87" s="113"/>
      <c r="EGZ87" s="113"/>
      <c r="EHC87" s="113"/>
      <c r="EHF87" s="113"/>
      <c r="EHI87" s="113"/>
      <c r="EHL87" s="113"/>
      <c r="EHO87" s="113"/>
      <c r="EHR87" s="113"/>
      <c r="EHU87" s="113"/>
      <c r="EHX87" s="113"/>
      <c r="EIA87" s="113"/>
      <c r="EID87" s="113"/>
      <c r="EIG87" s="113"/>
      <c r="EIJ87" s="113"/>
      <c r="EIM87" s="113"/>
      <c r="EIP87" s="113"/>
      <c r="EIS87" s="113"/>
      <c r="EIV87" s="113"/>
      <c r="EIY87" s="113"/>
      <c r="EJB87" s="113"/>
      <c r="EJE87" s="113"/>
      <c r="EJH87" s="113"/>
      <c r="EJK87" s="113"/>
      <c r="EJN87" s="113"/>
      <c r="EJQ87" s="113"/>
      <c r="EJT87" s="113"/>
      <c r="EJW87" s="113"/>
      <c r="EJZ87" s="113"/>
      <c r="EKC87" s="113"/>
      <c r="EKF87" s="113"/>
      <c r="EKI87" s="113"/>
      <c r="EKL87" s="113"/>
      <c r="EKO87" s="113"/>
      <c r="EKR87" s="113"/>
      <c r="EKU87" s="113"/>
      <c r="EKX87" s="113"/>
      <c r="ELA87" s="113"/>
      <c r="ELD87" s="113"/>
      <c r="ELG87" s="113"/>
      <c r="ELJ87" s="113"/>
      <c r="ELM87" s="113"/>
      <c r="ELP87" s="113"/>
      <c r="ELS87" s="113"/>
      <c r="ELV87" s="113"/>
      <c r="ELY87" s="113"/>
      <c r="EMB87" s="113"/>
      <c r="EME87" s="113"/>
      <c r="EMH87" s="113"/>
      <c r="EMK87" s="113"/>
      <c r="EMN87" s="113"/>
      <c r="EMQ87" s="113"/>
      <c r="EMT87" s="113"/>
      <c r="EMW87" s="113"/>
      <c r="EMZ87" s="113"/>
      <c r="ENC87" s="113"/>
      <c r="ENF87" s="113"/>
      <c r="ENI87" s="113"/>
      <c r="ENL87" s="113"/>
      <c r="ENO87" s="113"/>
      <c r="ENR87" s="113"/>
      <c r="ENU87" s="113"/>
      <c r="ENX87" s="113"/>
      <c r="EOA87" s="113"/>
      <c r="EOD87" s="113"/>
      <c r="EOG87" s="113"/>
      <c r="EOJ87" s="113"/>
      <c r="EOM87" s="113"/>
      <c r="EOP87" s="113"/>
      <c r="EOS87" s="113"/>
      <c r="EOV87" s="113"/>
      <c r="EOY87" s="113"/>
      <c r="EPB87" s="113"/>
      <c r="EPE87" s="113"/>
      <c r="EPH87" s="113"/>
      <c r="EPK87" s="113"/>
      <c r="EPN87" s="113"/>
      <c r="EPQ87" s="113"/>
      <c r="EPT87" s="113"/>
      <c r="EPW87" s="113"/>
      <c r="EPZ87" s="113"/>
      <c r="EQC87" s="113"/>
      <c r="EQF87" s="113"/>
      <c r="EQI87" s="113"/>
      <c r="EQL87" s="113"/>
      <c r="EQO87" s="113"/>
      <c r="EQR87" s="113"/>
      <c r="EQU87" s="113"/>
      <c r="EQX87" s="113"/>
      <c r="ERA87" s="113"/>
      <c r="ERD87" s="113"/>
      <c r="ERG87" s="113"/>
      <c r="ERJ87" s="113"/>
      <c r="ERM87" s="113"/>
      <c r="ERP87" s="113"/>
      <c r="ERS87" s="113"/>
      <c r="ERV87" s="113"/>
      <c r="ERY87" s="113"/>
      <c r="ESB87" s="113"/>
      <c r="ESE87" s="113"/>
      <c r="ESH87" s="113"/>
      <c r="ESK87" s="113"/>
      <c r="ESN87" s="113"/>
      <c r="ESQ87" s="113"/>
      <c r="EST87" s="113"/>
      <c r="ESW87" s="113"/>
      <c r="ESZ87" s="113"/>
      <c r="ETC87" s="113"/>
      <c r="ETF87" s="113"/>
      <c r="ETI87" s="113"/>
      <c r="ETL87" s="113"/>
      <c r="ETO87" s="113"/>
      <c r="ETR87" s="113"/>
      <c r="ETU87" s="113"/>
      <c r="ETX87" s="113"/>
      <c r="EUA87" s="113"/>
      <c r="EUD87" s="113"/>
      <c r="EUG87" s="113"/>
      <c r="EUJ87" s="113"/>
      <c r="EUM87" s="113"/>
      <c r="EUP87" s="113"/>
      <c r="EUS87" s="113"/>
      <c r="EUV87" s="113"/>
      <c r="EUY87" s="113"/>
      <c r="EVB87" s="113"/>
      <c r="EVE87" s="113"/>
      <c r="EVH87" s="113"/>
      <c r="EVK87" s="113"/>
      <c r="EVN87" s="113"/>
      <c r="EVQ87" s="113"/>
      <c r="EVT87" s="113"/>
      <c r="EVW87" s="113"/>
      <c r="EVZ87" s="113"/>
      <c r="EWC87" s="113"/>
      <c r="EWF87" s="113"/>
      <c r="EWI87" s="113"/>
      <c r="EWL87" s="113"/>
      <c r="EWO87" s="113"/>
      <c r="EWR87" s="113"/>
      <c r="EWU87" s="113"/>
      <c r="EWX87" s="113"/>
      <c r="EXA87" s="113"/>
      <c r="EXD87" s="113"/>
      <c r="EXG87" s="113"/>
      <c r="EXJ87" s="113"/>
      <c r="EXM87" s="113"/>
      <c r="EXP87" s="113"/>
      <c r="EXS87" s="113"/>
      <c r="EXV87" s="113"/>
      <c r="EXY87" s="113"/>
      <c r="EYB87" s="113"/>
      <c r="EYE87" s="113"/>
      <c r="EYH87" s="113"/>
      <c r="EYK87" s="113"/>
      <c r="EYN87" s="113"/>
      <c r="EYQ87" s="113"/>
      <c r="EYT87" s="113"/>
      <c r="EYW87" s="113"/>
      <c r="EYZ87" s="113"/>
      <c r="EZC87" s="113"/>
      <c r="EZF87" s="113"/>
      <c r="EZI87" s="113"/>
      <c r="EZL87" s="113"/>
      <c r="EZO87" s="113"/>
      <c r="EZR87" s="113"/>
      <c r="EZU87" s="113"/>
      <c r="EZX87" s="113"/>
      <c r="FAA87" s="113"/>
      <c r="FAD87" s="113"/>
      <c r="FAG87" s="113"/>
      <c r="FAJ87" s="113"/>
      <c r="FAM87" s="113"/>
      <c r="FAP87" s="113"/>
      <c r="FAS87" s="113"/>
      <c r="FAV87" s="113"/>
      <c r="FAY87" s="113"/>
      <c r="FBB87" s="113"/>
      <c r="FBE87" s="113"/>
      <c r="FBH87" s="113"/>
      <c r="FBK87" s="113"/>
      <c r="FBN87" s="113"/>
      <c r="FBQ87" s="113"/>
      <c r="FBT87" s="113"/>
      <c r="FBW87" s="113"/>
      <c r="FBZ87" s="113"/>
      <c r="FCC87" s="113"/>
      <c r="FCF87" s="113"/>
      <c r="FCI87" s="113"/>
      <c r="FCL87" s="113"/>
      <c r="FCO87" s="113"/>
      <c r="FCR87" s="113"/>
      <c r="FCU87" s="113"/>
      <c r="FCX87" s="113"/>
      <c r="FDA87" s="113"/>
      <c r="FDD87" s="113"/>
      <c r="FDG87" s="113"/>
      <c r="FDJ87" s="113"/>
      <c r="FDM87" s="113"/>
      <c r="FDP87" s="113"/>
      <c r="FDS87" s="113"/>
      <c r="FDV87" s="113"/>
      <c r="FDY87" s="113"/>
      <c r="FEB87" s="113"/>
      <c r="FEE87" s="113"/>
      <c r="FEH87" s="113"/>
      <c r="FEK87" s="113"/>
      <c r="FEN87" s="113"/>
      <c r="FEQ87" s="113"/>
      <c r="FET87" s="113"/>
      <c r="FEW87" s="113"/>
      <c r="FEZ87" s="113"/>
      <c r="FFC87" s="113"/>
      <c r="FFF87" s="113"/>
      <c r="FFI87" s="113"/>
      <c r="FFL87" s="113"/>
      <c r="FFO87" s="113"/>
      <c r="FFR87" s="113"/>
      <c r="FFU87" s="113"/>
      <c r="FFX87" s="113"/>
      <c r="FGA87" s="113"/>
      <c r="FGD87" s="113"/>
      <c r="FGG87" s="113"/>
      <c r="FGJ87" s="113"/>
      <c r="FGM87" s="113"/>
      <c r="FGP87" s="113"/>
      <c r="FGS87" s="113"/>
      <c r="FGV87" s="113"/>
      <c r="FGY87" s="113"/>
      <c r="FHB87" s="113"/>
      <c r="FHE87" s="113"/>
      <c r="FHH87" s="113"/>
      <c r="FHK87" s="113"/>
      <c r="FHN87" s="113"/>
      <c r="FHQ87" s="113"/>
      <c r="FHT87" s="113"/>
      <c r="FHW87" s="113"/>
      <c r="FHZ87" s="113"/>
      <c r="FIC87" s="113"/>
      <c r="FIF87" s="113"/>
      <c r="FII87" s="113"/>
      <c r="FIL87" s="113"/>
      <c r="FIO87" s="113"/>
      <c r="FIR87" s="113"/>
      <c r="FIU87" s="113"/>
      <c r="FIX87" s="113"/>
      <c r="FJA87" s="113"/>
      <c r="FJD87" s="113"/>
      <c r="FJG87" s="113"/>
      <c r="FJJ87" s="113"/>
      <c r="FJM87" s="113"/>
      <c r="FJP87" s="113"/>
      <c r="FJS87" s="113"/>
      <c r="FJV87" s="113"/>
      <c r="FJY87" s="113"/>
      <c r="FKB87" s="113"/>
      <c r="FKE87" s="113"/>
      <c r="FKH87" s="113"/>
      <c r="FKK87" s="113"/>
      <c r="FKN87" s="113"/>
      <c r="FKQ87" s="113"/>
      <c r="FKT87" s="113"/>
      <c r="FKW87" s="113"/>
      <c r="FKZ87" s="113"/>
      <c r="FLC87" s="113"/>
      <c r="FLF87" s="113"/>
      <c r="FLI87" s="113"/>
      <c r="FLL87" s="113"/>
      <c r="FLO87" s="113"/>
      <c r="FLR87" s="113"/>
      <c r="FLU87" s="113"/>
      <c r="FLX87" s="113"/>
      <c r="FMA87" s="113"/>
      <c r="FMD87" s="113"/>
      <c r="FMG87" s="113"/>
      <c r="FMJ87" s="113"/>
      <c r="FMM87" s="113"/>
      <c r="FMP87" s="113"/>
      <c r="FMS87" s="113"/>
      <c r="FMV87" s="113"/>
      <c r="FMY87" s="113"/>
      <c r="FNB87" s="113"/>
      <c r="FNE87" s="113"/>
      <c r="FNH87" s="113"/>
      <c r="FNK87" s="113"/>
      <c r="FNN87" s="113"/>
      <c r="FNQ87" s="113"/>
      <c r="FNT87" s="113"/>
      <c r="FNW87" s="113"/>
      <c r="FNZ87" s="113"/>
      <c r="FOC87" s="113"/>
      <c r="FOF87" s="113"/>
      <c r="FOI87" s="113"/>
      <c r="FOL87" s="113"/>
      <c r="FOO87" s="113"/>
      <c r="FOR87" s="113"/>
      <c r="FOU87" s="113"/>
      <c r="FOX87" s="113"/>
      <c r="FPA87" s="113"/>
      <c r="FPD87" s="113"/>
      <c r="FPG87" s="113"/>
      <c r="FPJ87" s="113"/>
      <c r="FPM87" s="113"/>
      <c r="FPP87" s="113"/>
      <c r="FPS87" s="113"/>
      <c r="FPV87" s="113"/>
      <c r="FPY87" s="113"/>
      <c r="FQB87" s="113"/>
      <c r="FQE87" s="113"/>
      <c r="FQH87" s="113"/>
      <c r="FQK87" s="113"/>
      <c r="FQN87" s="113"/>
      <c r="FQQ87" s="113"/>
      <c r="FQT87" s="113"/>
      <c r="FQW87" s="113"/>
      <c r="FQZ87" s="113"/>
      <c r="FRC87" s="113"/>
      <c r="FRF87" s="113"/>
      <c r="FRI87" s="113"/>
      <c r="FRL87" s="113"/>
      <c r="FRO87" s="113"/>
      <c r="FRR87" s="113"/>
      <c r="FRU87" s="113"/>
      <c r="FRX87" s="113"/>
      <c r="FSA87" s="113"/>
      <c r="FSD87" s="113"/>
      <c r="FSG87" s="113"/>
      <c r="FSJ87" s="113"/>
      <c r="FSM87" s="113"/>
      <c r="FSP87" s="113"/>
      <c r="FSS87" s="113"/>
      <c r="FSV87" s="113"/>
      <c r="FSY87" s="113"/>
      <c r="FTB87" s="113"/>
      <c r="FTE87" s="113"/>
      <c r="FTH87" s="113"/>
      <c r="FTK87" s="113"/>
      <c r="FTN87" s="113"/>
      <c r="FTQ87" s="113"/>
      <c r="FTT87" s="113"/>
      <c r="FTW87" s="113"/>
      <c r="FTZ87" s="113"/>
      <c r="FUC87" s="113"/>
      <c r="FUF87" s="113"/>
      <c r="FUI87" s="113"/>
      <c r="FUL87" s="113"/>
      <c r="FUO87" s="113"/>
      <c r="FUR87" s="113"/>
      <c r="FUU87" s="113"/>
      <c r="FUX87" s="113"/>
      <c r="FVA87" s="113"/>
      <c r="FVD87" s="113"/>
      <c r="FVG87" s="113"/>
      <c r="FVJ87" s="113"/>
      <c r="FVM87" s="113"/>
      <c r="FVP87" s="113"/>
      <c r="FVS87" s="113"/>
      <c r="FVV87" s="113"/>
      <c r="FVY87" s="113"/>
      <c r="FWB87" s="113"/>
      <c r="FWE87" s="113"/>
      <c r="FWH87" s="113"/>
      <c r="FWK87" s="113"/>
      <c r="FWN87" s="113"/>
      <c r="FWQ87" s="113"/>
      <c r="FWT87" s="113"/>
      <c r="FWW87" s="113"/>
      <c r="FWZ87" s="113"/>
      <c r="FXC87" s="113"/>
      <c r="FXF87" s="113"/>
      <c r="FXI87" s="113"/>
      <c r="FXL87" s="113"/>
      <c r="FXO87" s="113"/>
      <c r="FXR87" s="113"/>
      <c r="FXU87" s="113"/>
      <c r="FXX87" s="113"/>
      <c r="FYA87" s="113"/>
      <c r="FYD87" s="113"/>
      <c r="FYG87" s="113"/>
      <c r="FYJ87" s="113"/>
      <c r="FYM87" s="113"/>
      <c r="FYP87" s="113"/>
      <c r="FYS87" s="113"/>
      <c r="FYV87" s="113"/>
      <c r="FYY87" s="113"/>
      <c r="FZB87" s="113"/>
      <c r="FZE87" s="113"/>
      <c r="FZH87" s="113"/>
      <c r="FZK87" s="113"/>
      <c r="FZN87" s="113"/>
      <c r="FZQ87" s="113"/>
      <c r="FZT87" s="113"/>
      <c r="FZW87" s="113"/>
      <c r="FZZ87" s="113"/>
      <c r="GAC87" s="113"/>
      <c r="GAF87" s="113"/>
      <c r="GAI87" s="113"/>
      <c r="GAL87" s="113"/>
      <c r="GAO87" s="113"/>
      <c r="GAR87" s="113"/>
      <c r="GAU87" s="113"/>
      <c r="GAX87" s="113"/>
      <c r="GBA87" s="113"/>
      <c r="GBD87" s="113"/>
      <c r="GBG87" s="113"/>
      <c r="GBJ87" s="113"/>
      <c r="GBM87" s="113"/>
      <c r="GBP87" s="113"/>
      <c r="GBS87" s="113"/>
      <c r="GBV87" s="113"/>
      <c r="GBY87" s="113"/>
      <c r="GCB87" s="113"/>
      <c r="GCE87" s="113"/>
      <c r="GCH87" s="113"/>
      <c r="GCK87" s="113"/>
      <c r="GCN87" s="113"/>
      <c r="GCQ87" s="113"/>
      <c r="GCT87" s="113"/>
      <c r="GCW87" s="113"/>
      <c r="GCZ87" s="113"/>
      <c r="GDC87" s="113"/>
      <c r="GDF87" s="113"/>
      <c r="GDI87" s="113"/>
      <c r="GDL87" s="113"/>
      <c r="GDO87" s="113"/>
      <c r="GDR87" s="113"/>
      <c r="GDU87" s="113"/>
      <c r="GDX87" s="113"/>
      <c r="GEA87" s="113"/>
      <c r="GED87" s="113"/>
      <c r="GEG87" s="113"/>
      <c r="GEJ87" s="113"/>
      <c r="GEM87" s="113"/>
      <c r="GEP87" s="113"/>
      <c r="GES87" s="113"/>
      <c r="GEV87" s="113"/>
      <c r="GEY87" s="113"/>
      <c r="GFB87" s="113"/>
      <c r="GFE87" s="113"/>
      <c r="GFH87" s="113"/>
      <c r="GFK87" s="113"/>
      <c r="GFN87" s="113"/>
      <c r="GFQ87" s="113"/>
      <c r="GFT87" s="113"/>
      <c r="GFW87" s="113"/>
      <c r="GFZ87" s="113"/>
      <c r="GGC87" s="113"/>
      <c r="GGF87" s="113"/>
      <c r="GGI87" s="113"/>
      <c r="GGL87" s="113"/>
      <c r="GGO87" s="113"/>
      <c r="GGR87" s="113"/>
      <c r="GGU87" s="113"/>
      <c r="GGX87" s="113"/>
      <c r="GHA87" s="113"/>
      <c r="GHD87" s="113"/>
      <c r="GHG87" s="113"/>
      <c r="GHJ87" s="113"/>
      <c r="GHM87" s="113"/>
      <c r="GHP87" s="113"/>
      <c r="GHS87" s="113"/>
      <c r="GHV87" s="113"/>
      <c r="GHY87" s="113"/>
      <c r="GIB87" s="113"/>
      <c r="GIE87" s="113"/>
      <c r="GIH87" s="113"/>
      <c r="GIK87" s="113"/>
      <c r="GIN87" s="113"/>
      <c r="GIQ87" s="113"/>
      <c r="GIT87" s="113"/>
      <c r="GIW87" s="113"/>
      <c r="GIZ87" s="113"/>
      <c r="GJC87" s="113"/>
      <c r="GJF87" s="113"/>
      <c r="GJI87" s="113"/>
      <c r="GJL87" s="113"/>
      <c r="GJO87" s="113"/>
      <c r="GJR87" s="113"/>
      <c r="GJU87" s="113"/>
      <c r="GJX87" s="113"/>
      <c r="GKA87" s="113"/>
      <c r="GKD87" s="113"/>
      <c r="GKG87" s="113"/>
      <c r="GKJ87" s="113"/>
      <c r="GKM87" s="113"/>
      <c r="GKP87" s="113"/>
      <c r="GKS87" s="113"/>
      <c r="GKV87" s="113"/>
      <c r="GKY87" s="113"/>
      <c r="GLB87" s="113"/>
      <c r="GLE87" s="113"/>
      <c r="GLH87" s="113"/>
      <c r="GLK87" s="113"/>
      <c r="GLN87" s="113"/>
      <c r="GLQ87" s="113"/>
      <c r="GLT87" s="113"/>
      <c r="GLW87" s="113"/>
      <c r="GLZ87" s="113"/>
      <c r="GMC87" s="113"/>
      <c r="GMF87" s="113"/>
      <c r="GMI87" s="113"/>
      <c r="GML87" s="113"/>
      <c r="GMO87" s="113"/>
      <c r="GMR87" s="113"/>
      <c r="GMU87" s="113"/>
      <c r="GMX87" s="113"/>
      <c r="GNA87" s="113"/>
      <c r="GND87" s="113"/>
      <c r="GNG87" s="113"/>
      <c r="GNJ87" s="113"/>
      <c r="GNM87" s="113"/>
      <c r="GNP87" s="113"/>
      <c r="GNS87" s="113"/>
      <c r="GNV87" s="113"/>
      <c r="GNY87" s="113"/>
      <c r="GOB87" s="113"/>
      <c r="GOE87" s="113"/>
      <c r="GOH87" s="113"/>
      <c r="GOK87" s="113"/>
      <c r="GON87" s="113"/>
      <c r="GOQ87" s="113"/>
      <c r="GOT87" s="113"/>
      <c r="GOW87" s="113"/>
      <c r="GOZ87" s="113"/>
      <c r="GPC87" s="113"/>
      <c r="GPF87" s="113"/>
      <c r="GPI87" s="113"/>
      <c r="GPL87" s="113"/>
      <c r="GPO87" s="113"/>
      <c r="GPR87" s="113"/>
      <c r="GPU87" s="113"/>
      <c r="GPX87" s="113"/>
      <c r="GQA87" s="113"/>
      <c r="GQD87" s="113"/>
      <c r="GQG87" s="113"/>
      <c r="GQJ87" s="113"/>
      <c r="GQM87" s="113"/>
      <c r="GQP87" s="113"/>
      <c r="GQS87" s="113"/>
      <c r="GQV87" s="113"/>
      <c r="GQY87" s="113"/>
      <c r="GRB87" s="113"/>
      <c r="GRE87" s="113"/>
      <c r="GRH87" s="113"/>
      <c r="GRK87" s="113"/>
      <c r="GRN87" s="113"/>
      <c r="GRQ87" s="113"/>
      <c r="GRT87" s="113"/>
      <c r="GRW87" s="113"/>
      <c r="GRZ87" s="113"/>
      <c r="GSC87" s="113"/>
      <c r="GSF87" s="113"/>
      <c r="GSI87" s="113"/>
      <c r="GSL87" s="113"/>
      <c r="GSO87" s="113"/>
      <c r="GSR87" s="113"/>
      <c r="GSU87" s="113"/>
      <c r="GSX87" s="113"/>
      <c r="GTA87" s="113"/>
      <c r="GTD87" s="113"/>
      <c r="GTG87" s="113"/>
      <c r="GTJ87" s="113"/>
      <c r="GTM87" s="113"/>
      <c r="GTP87" s="113"/>
      <c r="GTS87" s="113"/>
      <c r="GTV87" s="113"/>
      <c r="GTY87" s="113"/>
      <c r="GUB87" s="113"/>
      <c r="GUE87" s="113"/>
      <c r="GUH87" s="113"/>
      <c r="GUK87" s="113"/>
      <c r="GUN87" s="113"/>
      <c r="GUQ87" s="113"/>
      <c r="GUT87" s="113"/>
      <c r="GUW87" s="113"/>
      <c r="GUZ87" s="113"/>
      <c r="GVC87" s="113"/>
      <c r="GVF87" s="113"/>
      <c r="GVI87" s="113"/>
      <c r="GVL87" s="113"/>
      <c r="GVO87" s="113"/>
      <c r="GVR87" s="113"/>
      <c r="GVU87" s="113"/>
      <c r="GVX87" s="113"/>
      <c r="GWA87" s="113"/>
      <c r="GWD87" s="113"/>
      <c r="GWG87" s="113"/>
      <c r="GWJ87" s="113"/>
      <c r="GWM87" s="113"/>
      <c r="GWP87" s="113"/>
      <c r="GWS87" s="113"/>
      <c r="GWV87" s="113"/>
      <c r="GWY87" s="113"/>
      <c r="GXB87" s="113"/>
      <c r="GXE87" s="113"/>
      <c r="GXH87" s="113"/>
      <c r="GXK87" s="113"/>
      <c r="GXN87" s="113"/>
      <c r="GXQ87" s="113"/>
      <c r="GXT87" s="113"/>
      <c r="GXW87" s="113"/>
      <c r="GXZ87" s="113"/>
      <c r="GYC87" s="113"/>
      <c r="GYF87" s="113"/>
      <c r="GYI87" s="113"/>
      <c r="GYL87" s="113"/>
      <c r="GYO87" s="113"/>
      <c r="GYR87" s="113"/>
      <c r="GYU87" s="113"/>
      <c r="GYX87" s="113"/>
      <c r="GZA87" s="113"/>
      <c r="GZD87" s="113"/>
      <c r="GZG87" s="113"/>
      <c r="GZJ87" s="113"/>
      <c r="GZM87" s="113"/>
      <c r="GZP87" s="113"/>
      <c r="GZS87" s="113"/>
      <c r="GZV87" s="113"/>
      <c r="GZY87" s="113"/>
      <c r="HAB87" s="113"/>
      <c r="HAE87" s="113"/>
      <c r="HAH87" s="113"/>
      <c r="HAK87" s="113"/>
      <c r="HAN87" s="113"/>
      <c r="HAQ87" s="113"/>
      <c r="HAT87" s="113"/>
      <c r="HAW87" s="113"/>
      <c r="HAZ87" s="113"/>
      <c r="HBC87" s="113"/>
      <c r="HBF87" s="113"/>
      <c r="HBI87" s="113"/>
      <c r="HBL87" s="113"/>
      <c r="HBO87" s="113"/>
      <c r="HBR87" s="113"/>
      <c r="HBU87" s="113"/>
      <c r="HBX87" s="113"/>
      <c r="HCA87" s="113"/>
      <c r="HCD87" s="113"/>
      <c r="HCG87" s="113"/>
      <c r="HCJ87" s="113"/>
      <c r="HCM87" s="113"/>
      <c r="HCP87" s="113"/>
      <c r="HCS87" s="113"/>
      <c r="HCV87" s="113"/>
      <c r="HCY87" s="113"/>
      <c r="HDB87" s="113"/>
      <c r="HDE87" s="113"/>
      <c r="HDH87" s="113"/>
      <c r="HDK87" s="113"/>
      <c r="HDN87" s="113"/>
      <c r="HDQ87" s="113"/>
      <c r="HDT87" s="113"/>
      <c r="HDW87" s="113"/>
      <c r="HDZ87" s="113"/>
      <c r="HEC87" s="113"/>
      <c r="HEF87" s="113"/>
      <c r="HEI87" s="113"/>
      <c r="HEL87" s="113"/>
      <c r="HEO87" s="113"/>
      <c r="HER87" s="113"/>
      <c r="HEU87" s="113"/>
      <c r="HEX87" s="113"/>
      <c r="HFA87" s="113"/>
      <c r="HFD87" s="113"/>
      <c r="HFG87" s="113"/>
      <c r="HFJ87" s="113"/>
      <c r="HFM87" s="113"/>
      <c r="HFP87" s="113"/>
      <c r="HFS87" s="113"/>
      <c r="HFV87" s="113"/>
      <c r="HFY87" s="113"/>
      <c r="HGB87" s="113"/>
      <c r="HGE87" s="113"/>
      <c r="HGH87" s="113"/>
      <c r="HGK87" s="113"/>
      <c r="HGN87" s="113"/>
      <c r="HGQ87" s="113"/>
      <c r="HGT87" s="113"/>
      <c r="HGW87" s="113"/>
      <c r="HGZ87" s="113"/>
      <c r="HHC87" s="113"/>
      <c r="HHF87" s="113"/>
      <c r="HHI87" s="113"/>
      <c r="HHL87" s="113"/>
      <c r="HHO87" s="113"/>
      <c r="HHR87" s="113"/>
      <c r="HHU87" s="113"/>
      <c r="HHX87" s="113"/>
      <c r="HIA87" s="113"/>
      <c r="HID87" s="113"/>
      <c r="HIG87" s="113"/>
      <c r="HIJ87" s="113"/>
      <c r="HIM87" s="113"/>
      <c r="HIP87" s="113"/>
      <c r="HIS87" s="113"/>
      <c r="HIV87" s="113"/>
      <c r="HIY87" s="113"/>
      <c r="HJB87" s="113"/>
      <c r="HJE87" s="113"/>
      <c r="HJH87" s="113"/>
      <c r="HJK87" s="113"/>
      <c r="HJN87" s="113"/>
      <c r="HJQ87" s="113"/>
      <c r="HJT87" s="113"/>
      <c r="HJW87" s="113"/>
      <c r="HJZ87" s="113"/>
      <c r="HKC87" s="113"/>
      <c r="HKF87" s="113"/>
      <c r="HKI87" s="113"/>
      <c r="HKL87" s="113"/>
      <c r="HKO87" s="113"/>
      <c r="HKR87" s="113"/>
      <c r="HKU87" s="113"/>
      <c r="HKX87" s="113"/>
      <c r="HLA87" s="113"/>
      <c r="HLD87" s="113"/>
      <c r="HLG87" s="113"/>
      <c r="HLJ87" s="113"/>
      <c r="HLM87" s="113"/>
      <c r="HLP87" s="113"/>
      <c r="HLS87" s="113"/>
      <c r="HLV87" s="113"/>
      <c r="HLY87" s="113"/>
      <c r="HMB87" s="113"/>
      <c r="HME87" s="113"/>
      <c r="HMH87" s="113"/>
      <c r="HMK87" s="113"/>
      <c r="HMN87" s="113"/>
      <c r="HMQ87" s="113"/>
      <c r="HMT87" s="113"/>
      <c r="HMW87" s="113"/>
      <c r="HMZ87" s="113"/>
      <c r="HNC87" s="113"/>
      <c r="HNF87" s="113"/>
      <c r="HNI87" s="113"/>
      <c r="HNL87" s="113"/>
      <c r="HNO87" s="113"/>
      <c r="HNR87" s="113"/>
      <c r="HNU87" s="113"/>
      <c r="HNX87" s="113"/>
      <c r="HOA87" s="113"/>
      <c r="HOD87" s="113"/>
      <c r="HOG87" s="113"/>
      <c r="HOJ87" s="113"/>
      <c r="HOM87" s="113"/>
      <c r="HOP87" s="113"/>
      <c r="HOS87" s="113"/>
      <c r="HOV87" s="113"/>
      <c r="HOY87" s="113"/>
      <c r="HPB87" s="113"/>
      <c r="HPE87" s="113"/>
      <c r="HPH87" s="113"/>
      <c r="HPK87" s="113"/>
      <c r="HPN87" s="113"/>
      <c r="HPQ87" s="113"/>
      <c r="HPT87" s="113"/>
      <c r="HPW87" s="113"/>
      <c r="HPZ87" s="113"/>
      <c r="HQC87" s="113"/>
      <c r="HQF87" s="113"/>
      <c r="HQI87" s="113"/>
      <c r="HQL87" s="113"/>
      <c r="HQO87" s="113"/>
      <c r="HQR87" s="113"/>
      <c r="HQU87" s="113"/>
      <c r="HQX87" s="113"/>
      <c r="HRA87" s="113"/>
      <c r="HRD87" s="113"/>
      <c r="HRG87" s="113"/>
      <c r="HRJ87" s="113"/>
      <c r="HRM87" s="113"/>
      <c r="HRP87" s="113"/>
      <c r="HRS87" s="113"/>
      <c r="HRV87" s="113"/>
      <c r="HRY87" s="113"/>
      <c r="HSB87" s="113"/>
      <c r="HSE87" s="113"/>
      <c r="HSH87" s="113"/>
      <c r="HSK87" s="113"/>
      <c r="HSN87" s="113"/>
      <c r="HSQ87" s="113"/>
      <c r="HST87" s="113"/>
      <c r="HSW87" s="113"/>
      <c r="HSZ87" s="113"/>
      <c r="HTC87" s="113"/>
      <c r="HTF87" s="113"/>
      <c r="HTI87" s="113"/>
      <c r="HTL87" s="113"/>
      <c r="HTO87" s="113"/>
      <c r="HTR87" s="113"/>
      <c r="HTU87" s="113"/>
      <c r="HTX87" s="113"/>
      <c r="HUA87" s="113"/>
      <c r="HUD87" s="113"/>
      <c r="HUG87" s="113"/>
      <c r="HUJ87" s="113"/>
      <c r="HUM87" s="113"/>
      <c r="HUP87" s="113"/>
      <c r="HUS87" s="113"/>
      <c r="HUV87" s="113"/>
      <c r="HUY87" s="113"/>
      <c r="HVB87" s="113"/>
      <c r="HVE87" s="113"/>
      <c r="HVH87" s="113"/>
      <c r="HVK87" s="113"/>
      <c r="HVN87" s="113"/>
      <c r="HVQ87" s="113"/>
      <c r="HVT87" s="113"/>
      <c r="HVW87" s="113"/>
      <c r="HVZ87" s="113"/>
      <c r="HWC87" s="113"/>
      <c r="HWF87" s="113"/>
      <c r="HWI87" s="113"/>
      <c r="HWL87" s="113"/>
      <c r="HWO87" s="113"/>
      <c r="HWR87" s="113"/>
      <c r="HWU87" s="113"/>
      <c r="HWX87" s="113"/>
      <c r="HXA87" s="113"/>
      <c r="HXD87" s="113"/>
      <c r="HXG87" s="113"/>
      <c r="HXJ87" s="113"/>
      <c r="HXM87" s="113"/>
      <c r="HXP87" s="113"/>
      <c r="HXS87" s="113"/>
      <c r="HXV87" s="113"/>
      <c r="HXY87" s="113"/>
      <c r="HYB87" s="113"/>
      <c r="HYE87" s="113"/>
      <c r="HYH87" s="113"/>
      <c r="HYK87" s="113"/>
      <c r="HYN87" s="113"/>
      <c r="HYQ87" s="113"/>
      <c r="HYT87" s="113"/>
      <c r="HYW87" s="113"/>
      <c r="HYZ87" s="113"/>
      <c r="HZC87" s="113"/>
      <c r="HZF87" s="113"/>
      <c r="HZI87" s="113"/>
      <c r="HZL87" s="113"/>
      <c r="HZO87" s="113"/>
      <c r="HZR87" s="113"/>
      <c r="HZU87" s="113"/>
      <c r="HZX87" s="113"/>
      <c r="IAA87" s="113"/>
      <c r="IAD87" s="113"/>
      <c r="IAG87" s="113"/>
      <c r="IAJ87" s="113"/>
      <c r="IAM87" s="113"/>
      <c r="IAP87" s="113"/>
      <c r="IAS87" s="113"/>
      <c r="IAV87" s="113"/>
      <c r="IAY87" s="113"/>
      <c r="IBB87" s="113"/>
      <c r="IBE87" s="113"/>
      <c r="IBH87" s="113"/>
      <c r="IBK87" s="113"/>
      <c r="IBN87" s="113"/>
      <c r="IBQ87" s="113"/>
      <c r="IBT87" s="113"/>
      <c r="IBW87" s="113"/>
      <c r="IBZ87" s="113"/>
      <c r="ICC87" s="113"/>
      <c r="ICF87" s="113"/>
      <c r="ICI87" s="113"/>
      <c r="ICL87" s="113"/>
      <c r="ICO87" s="113"/>
      <c r="ICR87" s="113"/>
      <c r="ICU87" s="113"/>
      <c r="ICX87" s="113"/>
      <c r="IDA87" s="113"/>
      <c r="IDD87" s="113"/>
      <c r="IDG87" s="113"/>
      <c r="IDJ87" s="113"/>
      <c r="IDM87" s="113"/>
      <c r="IDP87" s="113"/>
      <c r="IDS87" s="113"/>
      <c r="IDV87" s="113"/>
      <c r="IDY87" s="113"/>
      <c r="IEB87" s="113"/>
      <c r="IEE87" s="113"/>
      <c r="IEH87" s="113"/>
      <c r="IEK87" s="113"/>
      <c r="IEN87" s="113"/>
      <c r="IEQ87" s="113"/>
      <c r="IET87" s="113"/>
      <c r="IEW87" s="113"/>
      <c r="IEZ87" s="113"/>
      <c r="IFC87" s="113"/>
      <c r="IFF87" s="113"/>
      <c r="IFI87" s="113"/>
      <c r="IFL87" s="113"/>
      <c r="IFO87" s="113"/>
      <c r="IFR87" s="113"/>
      <c r="IFU87" s="113"/>
      <c r="IFX87" s="113"/>
      <c r="IGA87" s="113"/>
      <c r="IGD87" s="113"/>
      <c r="IGG87" s="113"/>
      <c r="IGJ87" s="113"/>
      <c r="IGM87" s="113"/>
      <c r="IGP87" s="113"/>
      <c r="IGS87" s="113"/>
      <c r="IGV87" s="113"/>
      <c r="IGY87" s="113"/>
      <c r="IHB87" s="113"/>
      <c r="IHE87" s="113"/>
      <c r="IHH87" s="113"/>
      <c r="IHK87" s="113"/>
      <c r="IHN87" s="113"/>
      <c r="IHQ87" s="113"/>
      <c r="IHT87" s="113"/>
      <c r="IHW87" s="113"/>
      <c r="IHZ87" s="113"/>
      <c r="IIC87" s="113"/>
      <c r="IIF87" s="113"/>
      <c r="III87" s="113"/>
      <c r="IIL87" s="113"/>
      <c r="IIO87" s="113"/>
      <c r="IIR87" s="113"/>
      <c r="IIU87" s="113"/>
      <c r="IIX87" s="113"/>
      <c r="IJA87" s="113"/>
      <c r="IJD87" s="113"/>
      <c r="IJG87" s="113"/>
      <c r="IJJ87" s="113"/>
      <c r="IJM87" s="113"/>
      <c r="IJP87" s="113"/>
      <c r="IJS87" s="113"/>
      <c r="IJV87" s="113"/>
      <c r="IJY87" s="113"/>
      <c r="IKB87" s="113"/>
      <c r="IKE87" s="113"/>
      <c r="IKH87" s="113"/>
      <c r="IKK87" s="113"/>
      <c r="IKN87" s="113"/>
      <c r="IKQ87" s="113"/>
      <c r="IKT87" s="113"/>
      <c r="IKW87" s="113"/>
      <c r="IKZ87" s="113"/>
      <c r="ILC87" s="113"/>
      <c r="ILF87" s="113"/>
      <c r="ILI87" s="113"/>
      <c r="ILL87" s="113"/>
      <c r="ILO87" s="113"/>
      <c r="ILR87" s="113"/>
      <c r="ILU87" s="113"/>
      <c r="ILX87" s="113"/>
      <c r="IMA87" s="113"/>
      <c r="IMD87" s="113"/>
      <c r="IMG87" s="113"/>
      <c r="IMJ87" s="113"/>
      <c r="IMM87" s="113"/>
      <c r="IMP87" s="113"/>
      <c r="IMS87" s="113"/>
      <c r="IMV87" s="113"/>
      <c r="IMY87" s="113"/>
      <c r="INB87" s="113"/>
      <c r="INE87" s="113"/>
      <c r="INH87" s="113"/>
      <c r="INK87" s="113"/>
      <c r="INN87" s="113"/>
      <c r="INQ87" s="113"/>
      <c r="INT87" s="113"/>
      <c r="INW87" s="113"/>
      <c r="INZ87" s="113"/>
      <c r="IOC87" s="113"/>
      <c r="IOF87" s="113"/>
      <c r="IOI87" s="113"/>
      <c r="IOL87" s="113"/>
      <c r="IOO87" s="113"/>
      <c r="IOR87" s="113"/>
      <c r="IOU87" s="113"/>
      <c r="IOX87" s="113"/>
      <c r="IPA87" s="113"/>
      <c r="IPD87" s="113"/>
      <c r="IPG87" s="113"/>
      <c r="IPJ87" s="113"/>
      <c r="IPM87" s="113"/>
      <c r="IPP87" s="113"/>
      <c r="IPS87" s="113"/>
      <c r="IPV87" s="113"/>
      <c r="IPY87" s="113"/>
      <c r="IQB87" s="113"/>
      <c r="IQE87" s="113"/>
      <c r="IQH87" s="113"/>
      <c r="IQK87" s="113"/>
      <c r="IQN87" s="113"/>
      <c r="IQQ87" s="113"/>
      <c r="IQT87" s="113"/>
      <c r="IQW87" s="113"/>
      <c r="IQZ87" s="113"/>
      <c r="IRC87" s="113"/>
      <c r="IRF87" s="113"/>
      <c r="IRI87" s="113"/>
      <c r="IRL87" s="113"/>
      <c r="IRO87" s="113"/>
      <c r="IRR87" s="113"/>
      <c r="IRU87" s="113"/>
      <c r="IRX87" s="113"/>
      <c r="ISA87" s="113"/>
      <c r="ISD87" s="113"/>
      <c r="ISG87" s="113"/>
      <c r="ISJ87" s="113"/>
      <c r="ISM87" s="113"/>
      <c r="ISP87" s="113"/>
      <c r="ISS87" s="113"/>
      <c r="ISV87" s="113"/>
      <c r="ISY87" s="113"/>
      <c r="ITB87" s="113"/>
      <c r="ITE87" s="113"/>
      <c r="ITH87" s="113"/>
      <c r="ITK87" s="113"/>
      <c r="ITN87" s="113"/>
      <c r="ITQ87" s="113"/>
      <c r="ITT87" s="113"/>
      <c r="ITW87" s="113"/>
      <c r="ITZ87" s="113"/>
      <c r="IUC87" s="113"/>
      <c r="IUF87" s="113"/>
      <c r="IUI87" s="113"/>
      <c r="IUL87" s="113"/>
      <c r="IUO87" s="113"/>
      <c r="IUR87" s="113"/>
      <c r="IUU87" s="113"/>
      <c r="IUX87" s="113"/>
      <c r="IVA87" s="113"/>
      <c r="IVD87" s="113"/>
      <c r="IVG87" s="113"/>
      <c r="IVJ87" s="113"/>
      <c r="IVM87" s="113"/>
      <c r="IVP87" s="113"/>
      <c r="IVS87" s="113"/>
      <c r="IVV87" s="113"/>
      <c r="IVY87" s="113"/>
      <c r="IWB87" s="113"/>
      <c r="IWE87" s="113"/>
      <c r="IWH87" s="113"/>
      <c r="IWK87" s="113"/>
      <c r="IWN87" s="113"/>
      <c r="IWQ87" s="113"/>
      <c r="IWT87" s="113"/>
      <c r="IWW87" s="113"/>
      <c r="IWZ87" s="113"/>
      <c r="IXC87" s="113"/>
      <c r="IXF87" s="113"/>
      <c r="IXI87" s="113"/>
      <c r="IXL87" s="113"/>
      <c r="IXO87" s="113"/>
      <c r="IXR87" s="113"/>
      <c r="IXU87" s="113"/>
      <c r="IXX87" s="113"/>
      <c r="IYA87" s="113"/>
      <c r="IYD87" s="113"/>
      <c r="IYG87" s="113"/>
      <c r="IYJ87" s="113"/>
      <c r="IYM87" s="113"/>
      <c r="IYP87" s="113"/>
      <c r="IYS87" s="113"/>
      <c r="IYV87" s="113"/>
      <c r="IYY87" s="113"/>
      <c r="IZB87" s="113"/>
      <c r="IZE87" s="113"/>
      <c r="IZH87" s="113"/>
      <c r="IZK87" s="113"/>
      <c r="IZN87" s="113"/>
      <c r="IZQ87" s="113"/>
      <c r="IZT87" s="113"/>
      <c r="IZW87" s="113"/>
      <c r="IZZ87" s="113"/>
      <c r="JAC87" s="113"/>
      <c r="JAF87" s="113"/>
      <c r="JAI87" s="113"/>
      <c r="JAL87" s="113"/>
      <c r="JAO87" s="113"/>
      <c r="JAR87" s="113"/>
      <c r="JAU87" s="113"/>
      <c r="JAX87" s="113"/>
      <c r="JBA87" s="113"/>
      <c r="JBD87" s="113"/>
      <c r="JBG87" s="113"/>
      <c r="JBJ87" s="113"/>
      <c r="JBM87" s="113"/>
      <c r="JBP87" s="113"/>
      <c r="JBS87" s="113"/>
      <c r="JBV87" s="113"/>
      <c r="JBY87" s="113"/>
      <c r="JCB87" s="113"/>
      <c r="JCE87" s="113"/>
      <c r="JCH87" s="113"/>
      <c r="JCK87" s="113"/>
      <c r="JCN87" s="113"/>
      <c r="JCQ87" s="113"/>
      <c r="JCT87" s="113"/>
      <c r="JCW87" s="113"/>
      <c r="JCZ87" s="113"/>
      <c r="JDC87" s="113"/>
      <c r="JDF87" s="113"/>
      <c r="JDI87" s="113"/>
      <c r="JDL87" s="113"/>
      <c r="JDO87" s="113"/>
      <c r="JDR87" s="113"/>
      <c r="JDU87" s="113"/>
      <c r="JDX87" s="113"/>
      <c r="JEA87" s="113"/>
      <c r="JED87" s="113"/>
      <c r="JEG87" s="113"/>
      <c r="JEJ87" s="113"/>
      <c r="JEM87" s="113"/>
      <c r="JEP87" s="113"/>
      <c r="JES87" s="113"/>
      <c r="JEV87" s="113"/>
      <c r="JEY87" s="113"/>
      <c r="JFB87" s="113"/>
      <c r="JFE87" s="113"/>
      <c r="JFH87" s="113"/>
      <c r="JFK87" s="113"/>
      <c r="JFN87" s="113"/>
      <c r="JFQ87" s="113"/>
      <c r="JFT87" s="113"/>
      <c r="JFW87" s="113"/>
      <c r="JFZ87" s="113"/>
      <c r="JGC87" s="113"/>
      <c r="JGF87" s="113"/>
      <c r="JGI87" s="113"/>
      <c r="JGL87" s="113"/>
      <c r="JGO87" s="113"/>
      <c r="JGR87" s="113"/>
      <c r="JGU87" s="113"/>
      <c r="JGX87" s="113"/>
      <c r="JHA87" s="113"/>
      <c r="JHD87" s="113"/>
      <c r="JHG87" s="113"/>
      <c r="JHJ87" s="113"/>
      <c r="JHM87" s="113"/>
      <c r="JHP87" s="113"/>
      <c r="JHS87" s="113"/>
      <c r="JHV87" s="113"/>
      <c r="JHY87" s="113"/>
      <c r="JIB87" s="113"/>
      <c r="JIE87" s="113"/>
      <c r="JIH87" s="113"/>
      <c r="JIK87" s="113"/>
      <c r="JIN87" s="113"/>
      <c r="JIQ87" s="113"/>
      <c r="JIT87" s="113"/>
      <c r="JIW87" s="113"/>
      <c r="JIZ87" s="113"/>
      <c r="JJC87" s="113"/>
      <c r="JJF87" s="113"/>
      <c r="JJI87" s="113"/>
      <c r="JJL87" s="113"/>
      <c r="JJO87" s="113"/>
      <c r="JJR87" s="113"/>
      <c r="JJU87" s="113"/>
      <c r="JJX87" s="113"/>
      <c r="JKA87" s="113"/>
      <c r="JKD87" s="113"/>
      <c r="JKG87" s="113"/>
      <c r="JKJ87" s="113"/>
      <c r="JKM87" s="113"/>
      <c r="JKP87" s="113"/>
      <c r="JKS87" s="113"/>
      <c r="JKV87" s="113"/>
      <c r="JKY87" s="113"/>
      <c r="JLB87" s="113"/>
      <c r="JLE87" s="113"/>
      <c r="JLH87" s="113"/>
      <c r="JLK87" s="113"/>
      <c r="JLN87" s="113"/>
      <c r="JLQ87" s="113"/>
      <c r="JLT87" s="113"/>
      <c r="JLW87" s="113"/>
      <c r="JLZ87" s="113"/>
      <c r="JMC87" s="113"/>
      <c r="JMF87" s="113"/>
      <c r="JMI87" s="113"/>
      <c r="JML87" s="113"/>
      <c r="JMO87" s="113"/>
      <c r="JMR87" s="113"/>
      <c r="JMU87" s="113"/>
      <c r="JMX87" s="113"/>
      <c r="JNA87" s="113"/>
      <c r="JND87" s="113"/>
      <c r="JNG87" s="113"/>
      <c r="JNJ87" s="113"/>
      <c r="JNM87" s="113"/>
      <c r="JNP87" s="113"/>
      <c r="JNS87" s="113"/>
      <c r="JNV87" s="113"/>
      <c r="JNY87" s="113"/>
      <c r="JOB87" s="113"/>
      <c r="JOE87" s="113"/>
      <c r="JOH87" s="113"/>
      <c r="JOK87" s="113"/>
      <c r="JON87" s="113"/>
      <c r="JOQ87" s="113"/>
      <c r="JOT87" s="113"/>
      <c r="JOW87" s="113"/>
      <c r="JOZ87" s="113"/>
      <c r="JPC87" s="113"/>
      <c r="JPF87" s="113"/>
      <c r="JPI87" s="113"/>
      <c r="JPL87" s="113"/>
      <c r="JPO87" s="113"/>
      <c r="JPR87" s="113"/>
      <c r="JPU87" s="113"/>
      <c r="JPX87" s="113"/>
      <c r="JQA87" s="113"/>
      <c r="JQD87" s="113"/>
      <c r="JQG87" s="113"/>
      <c r="JQJ87" s="113"/>
      <c r="JQM87" s="113"/>
      <c r="JQP87" s="113"/>
      <c r="JQS87" s="113"/>
      <c r="JQV87" s="113"/>
      <c r="JQY87" s="113"/>
      <c r="JRB87" s="113"/>
      <c r="JRE87" s="113"/>
      <c r="JRH87" s="113"/>
      <c r="JRK87" s="113"/>
      <c r="JRN87" s="113"/>
      <c r="JRQ87" s="113"/>
      <c r="JRT87" s="113"/>
      <c r="JRW87" s="113"/>
      <c r="JRZ87" s="113"/>
      <c r="JSC87" s="113"/>
      <c r="JSF87" s="113"/>
      <c r="JSI87" s="113"/>
      <c r="JSL87" s="113"/>
      <c r="JSO87" s="113"/>
      <c r="JSR87" s="113"/>
      <c r="JSU87" s="113"/>
      <c r="JSX87" s="113"/>
      <c r="JTA87" s="113"/>
      <c r="JTD87" s="113"/>
      <c r="JTG87" s="113"/>
      <c r="JTJ87" s="113"/>
      <c r="JTM87" s="113"/>
      <c r="JTP87" s="113"/>
      <c r="JTS87" s="113"/>
      <c r="JTV87" s="113"/>
      <c r="JTY87" s="113"/>
      <c r="JUB87" s="113"/>
      <c r="JUE87" s="113"/>
      <c r="JUH87" s="113"/>
      <c r="JUK87" s="113"/>
      <c r="JUN87" s="113"/>
      <c r="JUQ87" s="113"/>
      <c r="JUT87" s="113"/>
      <c r="JUW87" s="113"/>
      <c r="JUZ87" s="113"/>
      <c r="JVC87" s="113"/>
      <c r="JVF87" s="113"/>
      <c r="JVI87" s="113"/>
      <c r="JVL87" s="113"/>
      <c r="JVO87" s="113"/>
      <c r="JVR87" s="113"/>
      <c r="JVU87" s="113"/>
      <c r="JVX87" s="113"/>
      <c r="JWA87" s="113"/>
      <c r="JWD87" s="113"/>
      <c r="JWG87" s="113"/>
      <c r="JWJ87" s="113"/>
      <c r="JWM87" s="113"/>
      <c r="JWP87" s="113"/>
      <c r="JWS87" s="113"/>
      <c r="JWV87" s="113"/>
      <c r="JWY87" s="113"/>
      <c r="JXB87" s="113"/>
      <c r="JXE87" s="113"/>
      <c r="JXH87" s="113"/>
      <c r="JXK87" s="113"/>
      <c r="JXN87" s="113"/>
      <c r="JXQ87" s="113"/>
      <c r="JXT87" s="113"/>
      <c r="JXW87" s="113"/>
      <c r="JXZ87" s="113"/>
      <c r="JYC87" s="113"/>
      <c r="JYF87" s="113"/>
      <c r="JYI87" s="113"/>
      <c r="JYL87" s="113"/>
      <c r="JYO87" s="113"/>
      <c r="JYR87" s="113"/>
      <c r="JYU87" s="113"/>
      <c r="JYX87" s="113"/>
      <c r="JZA87" s="113"/>
      <c r="JZD87" s="113"/>
      <c r="JZG87" s="113"/>
      <c r="JZJ87" s="113"/>
      <c r="JZM87" s="113"/>
      <c r="JZP87" s="113"/>
      <c r="JZS87" s="113"/>
      <c r="JZV87" s="113"/>
      <c r="JZY87" s="113"/>
      <c r="KAB87" s="113"/>
      <c r="KAE87" s="113"/>
      <c r="KAH87" s="113"/>
      <c r="KAK87" s="113"/>
      <c r="KAN87" s="113"/>
      <c r="KAQ87" s="113"/>
      <c r="KAT87" s="113"/>
      <c r="KAW87" s="113"/>
      <c r="KAZ87" s="113"/>
      <c r="KBC87" s="113"/>
      <c r="KBF87" s="113"/>
      <c r="KBI87" s="113"/>
      <c r="KBL87" s="113"/>
      <c r="KBO87" s="113"/>
      <c r="KBR87" s="113"/>
      <c r="KBU87" s="113"/>
      <c r="KBX87" s="113"/>
      <c r="KCA87" s="113"/>
      <c r="KCD87" s="113"/>
      <c r="KCG87" s="113"/>
      <c r="KCJ87" s="113"/>
      <c r="KCM87" s="113"/>
      <c r="KCP87" s="113"/>
      <c r="KCS87" s="113"/>
      <c r="KCV87" s="113"/>
      <c r="KCY87" s="113"/>
      <c r="KDB87" s="113"/>
      <c r="KDE87" s="113"/>
      <c r="KDH87" s="113"/>
      <c r="KDK87" s="113"/>
      <c r="KDN87" s="113"/>
      <c r="KDQ87" s="113"/>
      <c r="KDT87" s="113"/>
      <c r="KDW87" s="113"/>
      <c r="KDZ87" s="113"/>
      <c r="KEC87" s="113"/>
      <c r="KEF87" s="113"/>
      <c r="KEI87" s="113"/>
      <c r="KEL87" s="113"/>
      <c r="KEO87" s="113"/>
      <c r="KER87" s="113"/>
      <c r="KEU87" s="113"/>
      <c r="KEX87" s="113"/>
      <c r="KFA87" s="113"/>
      <c r="KFD87" s="113"/>
      <c r="KFG87" s="113"/>
      <c r="KFJ87" s="113"/>
      <c r="KFM87" s="113"/>
      <c r="KFP87" s="113"/>
      <c r="KFS87" s="113"/>
      <c r="KFV87" s="113"/>
      <c r="KFY87" s="113"/>
      <c r="KGB87" s="113"/>
      <c r="KGE87" s="113"/>
      <c r="KGH87" s="113"/>
      <c r="KGK87" s="113"/>
      <c r="KGN87" s="113"/>
      <c r="KGQ87" s="113"/>
      <c r="KGT87" s="113"/>
      <c r="KGW87" s="113"/>
      <c r="KGZ87" s="113"/>
      <c r="KHC87" s="113"/>
      <c r="KHF87" s="113"/>
      <c r="KHI87" s="113"/>
      <c r="KHL87" s="113"/>
      <c r="KHO87" s="113"/>
      <c r="KHR87" s="113"/>
      <c r="KHU87" s="113"/>
      <c r="KHX87" s="113"/>
      <c r="KIA87" s="113"/>
      <c r="KID87" s="113"/>
      <c r="KIG87" s="113"/>
      <c r="KIJ87" s="113"/>
      <c r="KIM87" s="113"/>
      <c r="KIP87" s="113"/>
      <c r="KIS87" s="113"/>
      <c r="KIV87" s="113"/>
      <c r="KIY87" s="113"/>
      <c r="KJB87" s="113"/>
      <c r="KJE87" s="113"/>
      <c r="KJH87" s="113"/>
      <c r="KJK87" s="113"/>
      <c r="KJN87" s="113"/>
      <c r="KJQ87" s="113"/>
      <c r="KJT87" s="113"/>
      <c r="KJW87" s="113"/>
      <c r="KJZ87" s="113"/>
      <c r="KKC87" s="113"/>
      <c r="KKF87" s="113"/>
      <c r="KKI87" s="113"/>
      <c r="KKL87" s="113"/>
      <c r="KKO87" s="113"/>
      <c r="KKR87" s="113"/>
      <c r="KKU87" s="113"/>
      <c r="KKX87" s="113"/>
      <c r="KLA87" s="113"/>
      <c r="KLD87" s="113"/>
      <c r="KLG87" s="113"/>
      <c r="KLJ87" s="113"/>
      <c r="KLM87" s="113"/>
      <c r="KLP87" s="113"/>
      <c r="KLS87" s="113"/>
      <c r="KLV87" s="113"/>
      <c r="KLY87" s="113"/>
      <c r="KMB87" s="113"/>
      <c r="KME87" s="113"/>
      <c r="KMH87" s="113"/>
      <c r="KMK87" s="113"/>
      <c r="KMN87" s="113"/>
      <c r="KMQ87" s="113"/>
      <c r="KMT87" s="113"/>
      <c r="KMW87" s="113"/>
      <c r="KMZ87" s="113"/>
      <c r="KNC87" s="113"/>
      <c r="KNF87" s="113"/>
      <c r="KNI87" s="113"/>
      <c r="KNL87" s="113"/>
      <c r="KNO87" s="113"/>
      <c r="KNR87" s="113"/>
      <c r="KNU87" s="113"/>
      <c r="KNX87" s="113"/>
      <c r="KOA87" s="113"/>
      <c r="KOD87" s="113"/>
      <c r="KOG87" s="113"/>
      <c r="KOJ87" s="113"/>
      <c r="KOM87" s="113"/>
      <c r="KOP87" s="113"/>
      <c r="KOS87" s="113"/>
      <c r="KOV87" s="113"/>
      <c r="KOY87" s="113"/>
      <c r="KPB87" s="113"/>
      <c r="KPE87" s="113"/>
      <c r="KPH87" s="113"/>
      <c r="KPK87" s="113"/>
      <c r="KPN87" s="113"/>
      <c r="KPQ87" s="113"/>
      <c r="KPT87" s="113"/>
      <c r="KPW87" s="113"/>
      <c r="KPZ87" s="113"/>
      <c r="KQC87" s="113"/>
      <c r="KQF87" s="113"/>
      <c r="KQI87" s="113"/>
      <c r="KQL87" s="113"/>
      <c r="KQO87" s="113"/>
      <c r="KQR87" s="113"/>
      <c r="KQU87" s="113"/>
      <c r="KQX87" s="113"/>
      <c r="KRA87" s="113"/>
      <c r="KRD87" s="113"/>
      <c r="KRG87" s="113"/>
      <c r="KRJ87" s="113"/>
      <c r="KRM87" s="113"/>
      <c r="KRP87" s="113"/>
      <c r="KRS87" s="113"/>
      <c r="KRV87" s="113"/>
      <c r="KRY87" s="113"/>
      <c r="KSB87" s="113"/>
      <c r="KSE87" s="113"/>
      <c r="KSH87" s="113"/>
      <c r="KSK87" s="113"/>
      <c r="KSN87" s="113"/>
      <c r="KSQ87" s="113"/>
      <c r="KST87" s="113"/>
      <c r="KSW87" s="113"/>
      <c r="KSZ87" s="113"/>
      <c r="KTC87" s="113"/>
      <c r="KTF87" s="113"/>
      <c r="KTI87" s="113"/>
      <c r="KTL87" s="113"/>
      <c r="KTO87" s="113"/>
      <c r="KTR87" s="113"/>
      <c r="KTU87" s="113"/>
      <c r="KTX87" s="113"/>
      <c r="KUA87" s="113"/>
      <c r="KUD87" s="113"/>
      <c r="KUG87" s="113"/>
      <c r="KUJ87" s="113"/>
      <c r="KUM87" s="113"/>
      <c r="KUP87" s="113"/>
      <c r="KUS87" s="113"/>
      <c r="KUV87" s="113"/>
      <c r="KUY87" s="113"/>
      <c r="KVB87" s="113"/>
      <c r="KVE87" s="113"/>
      <c r="KVH87" s="113"/>
      <c r="KVK87" s="113"/>
      <c r="KVN87" s="113"/>
      <c r="KVQ87" s="113"/>
      <c r="KVT87" s="113"/>
      <c r="KVW87" s="113"/>
      <c r="KVZ87" s="113"/>
      <c r="KWC87" s="113"/>
      <c r="KWF87" s="113"/>
      <c r="KWI87" s="113"/>
      <c r="KWL87" s="113"/>
      <c r="KWO87" s="113"/>
      <c r="KWR87" s="113"/>
      <c r="KWU87" s="113"/>
      <c r="KWX87" s="113"/>
      <c r="KXA87" s="113"/>
      <c r="KXD87" s="113"/>
      <c r="KXG87" s="113"/>
      <c r="KXJ87" s="113"/>
      <c r="KXM87" s="113"/>
      <c r="KXP87" s="113"/>
      <c r="KXS87" s="113"/>
      <c r="KXV87" s="113"/>
      <c r="KXY87" s="113"/>
      <c r="KYB87" s="113"/>
      <c r="KYE87" s="113"/>
      <c r="KYH87" s="113"/>
      <c r="KYK87" s="113"/>
      <c r="KYN87" s="113"/>
      <c r="KYQ87" s="113"/>
      <c r="KYT87" s="113"/>
      <c r="KYW87" s="113"/>
      <c r="KYZ87" s="113"/>
      <c r="KZC87" s="113"/>
      <c r="KZF87" s="113"/>
      <c r="KZI87" s="113"/>
      <c r="KZL87" s="113"/>
      <c r="KZO87" s="113"/>
      <c r="KZR87" s="113"/>
      <c r="KZU87" s="113"/>
      <c r="KZX87" s="113"/>
      <c r="LAA87" s="113"/>
      <c r="LAD87" s="113"/>
      <c r="LAG87" s="113"/>
      <c r="LAJ87" s="113"/>
      <c r="LAM87" s="113"/>
      <c r="LAP87" s="113"/>
      <c r="LAS87" s="113"/>
      <c r="LAV87" s="113"/>
      <c r="LAY87" s="113"/>
      <c r="LBB87" s="113"/>
      <c r="LBE87" s="113"/>
      <c r="LBH87" s="113"/>
      <c r="LBK87" s="113"/>
      <c r="LBN87" s="113"/>
      <c r="LBQ87" s="113"/>
      <c r="LBT87" s="113"/>
      <c r="LBW87" s="113"/>
      <c r="LBZ87" s="113"/>
      <c r="LCC87" s="113"/>
      <c r="LCF87" s="113"/>
      <c r="LCI87" s="113"/>
      <c r="LCL87" s="113"/>
      <c r="LCO87" s="113"/>
      <c r="LCR87" s="113"/>
      <c r="LCU87" s="113"/>
      <c r="LCX87" s="113"/>
      <c r="LDA87" s="113"/>
      <c r="LDD87" s="113"/>
      <c r="LDG87" s="113"/>
      <c r="LDJ87" s="113"/>
      <c r="LDM87" s="113"/>
      <c r="LDP87" s="113"/>
      <c r="LDS87" s="113"/>
      <c r="LDV87" s="113"/>
      <c r="LDY87" s="113"/>
      <c r="LEB87" s="113"/>
      <c r="LEE87" s="113"/>
      <c r="LEH87" s="113"/>
      <c r="LEK87" s="113"/>
      <c r="LEN87" s="113"/>
      <c r="LEQ87" s="113"/>
      <c r="LET87" s="113"/>
      <c r="LEW87" s="113"/>
      <c r="LEZ87" s="113"/>
      <c r="LFC87" s="113"/>
      <c r="LFF87" s="113"/>
      <c r="LFI87" s="113"/>
      <c r="LFL87" s="113"/>
      <c r="LFO87" s="113"/>
      <c r="LFR87" s="113"/>
      <c r="LFU87" s="113"/>
      <c r="LFX87" s="113"/>
      <c r="LGA87" s="113"/>
      <c r="LGD87" s="113"/>
      <c r="LGG87" s="113"/>
      <c r="LGJ87" s="113"/>
      <c r="LGM87" s="113"/>
      <c r="LGP87" s="113"/>
      <c r="LGS87" s="113"/>
      <c r="LGV87" s="113"/>
      <c r="LGY87" s="113"/>
      <c r="LHB87" s="113"/>
      <c r="LHE87" s="113"/>
      <c r="LHH87" s="113"/>
      <c r="LHK87" s="113"/>
      <c r="LHN87" s="113"/>
      <c r="LHQ87" s="113"/>
      <c r="LHT87" s="113"/>
      <c r="LHW87" s="113"/>
      <c r="LHZ87" s="113"/>
      <c r="LIC87" s="113"/>
      <c r="LIF87" s="113"/>
      <c r="LII87" s="113"/>
      <c r="LIL87" s="113"/>
      <c r="LIO87" s="113"/>
      <c r="LIR87" s="113"/>
      <c r="LIU87" s="113"/>
      <c r="LIX87" s="113"/>
      <c r="LJA87" s="113"/>
      <c r="LJD87" s="113"/>
      <c r="LJG87" s="113"/>
      <c r="LJJ87" s="113"/>
      <c r="LJM87" s="113"/>
      <c r="LJP87" s="113"/>
      <c r="LJS87" s="113"/>
      <c r="LJV87" s="113"/>
      <c r="LJY87" s="113"/>
      <c r="LKB87" s="113"/>
      <c r="LKE87" s="113"/>
      <c r="LKH87" s="113"/>
      <c r="LKK87" s="113"/>
      <c r="LKN87" s="113"/>
      <c r="LKQ87" s="113"/>
      <c r="LKT87" s="113"/>
      <c r="LKW87" s="113"/>
      <c r="LKZ87" s="113"/>
      <c r="LLC87" s="113"/>
      <c r="LLF87" s="113"/>
      <c r="LLI87" s="113"/>
      <c r="LLL87" s="113"/>
      <c r="LLO87" s="113"/>
      <c r="LLR87" s="113"/>
      <c r="LLU87" s="113"/>
      <c r="LLX87" s="113"/>
      <c r="LMA87" s="113"/>
      <c r="LMD87" s="113"/>
      <c r="LMG87" s="113"/>
      <c r="LMJ87" s="113"/>
      <c r="LMM87" s="113"/>
      <c r="LMP87" s="113"/>
      <c r="LMS87" s="113"/>
      <c r="LMV87" s="113"/>
      <c r="LMY87" s="113"/>
      <c r="LNB87" s="113"/>
      <c r="LNE87" s="113"/>
      <c r="LNH87" s="113"/>
      <c r="LNK87" s="113"/>
      <c r="LNN87" s="113"/>
      <c r="LNQ87" s="113"/>
      <c r="LNT87" s="113"/>
      <c r="LNW87" s="113"/>
      <c r="LNZ87" s="113"/>
      <c r="LOC87" s="113"/>
      <c r="LOF87" s="113"/>
      <c r="LOI87" s="113"/>
      <c r="LOL87" s="113"/>
      <c r="LOO87" s="113"/>
      <c r="LOR87" s="113"/>
      <c r="LOU87" s="113"/>
      <c r="LOX87" s="113"/>
      <c r="LPA87" s="113"/>
      <c r="LPD87" s="113"/>
      <c r="LPG87" s="113"/>
      <c r="LPJ87" s="113"/>
      <c r="LPM87" s="113"/>
      <c r="LPP87" s="113"/>
      <c r="LPS87" s="113"/>
      <c r="LPV87" s="113"/>
      <c r="LPY87" s="113"/>
      <c r="LQB87" s="113"/>
      <c r="LQE87" s="113"/>
      <c r="LQH87" s="113"/>
      <c r="LQK87" s="113"/>
      <c r="LQN87" s="113"/>
      <c r="LQQ87" s="113"/>
      <c r="LQT87" s="113"/>
      <c r="LQW87" s="113"/>
      <c r="LQZ87" s="113"/>
      <c r="LRC87" s="113"/>
      <c r="LRF87" s="113"/>
      <c r="LRI87" s="113"/>
      <c r="LRL87" s="113"/>
      <c r="LRO87" s="113"/>
      <c r="LRR87" s="113"/>
      <c r="LRU87" s="113"/>
      <c r="LRX87" s="113"/>
      <c r="LSA87" s="113"/>
      <c r="LSD87" s="113"/>
      <c r="LSG87" s="113"/>
      <c r="LSJ87" s="113"/>
      <c r="LSM87" s="113"/>
      <c r="LSP87" s="113"/>
      <c r="LSS87" s="113"/>
      <c r="LSV87" s="113"/>
      <c r="LSY87" s="113"/>
      <c r="LTB87" s="113"/>
      <c r="LTE87" s="113"/>
      <c r="LTH87" s="113"/>
      <c r="LTK87" s="113"/>
      <c r="LTN87" s="113"/>
      <c r="LTQ87" s="113"/>
      <c r="LTT87" s="113"/>
      <c r="LTW87" s="113"/>
      <c r="LTZ87" s="113"/>
      <c r="LUC87" s="113"/>
      <c r="LUF87" s="113"/>
      <c r="LUI87" s="113"/>
      <c r="LUL87" s="113"/>
      <c r="LUO87" s="113"/>
      <c r="LUR87" s="113"/>
      <c r="LUU87" s="113"/>
      <c r="LUX87" s="113"/>
      <c r="LVA87" s="113"/>
      <c r="LVD87" s="113"/>
      <c r="LVG87" s="113"/>
      <c r="LVJ87" s="113"/>
      <c r="LVM87" s="113"/>
      <c r="LVP87" s="113"/>
      <c r="LVS87" s="113"/>
      <c r="LVV87" s="113"/>
      <c r="LVY87" s="113"/>
      <c r="LWB87" s="113"/>
      <c r="LWE87" s="113"/>
      <c r="LWH87" s="113"/>
      <c r="LWK87" s="113"/>
      <c r="LWN87" s="113"/>
      <c r="LWQ87" s="113"/>
      <c r="LWT87" s="113"/>
      <c r="LWW87" s="113"/>
      <c r="LWZ87" s="113"/>
      <c r="LXC87" s="113"/>
      <c r="LXF87" s="113"/>
      <c r="LXI87" s="113"/>
      <c r="LXL87" s="113"/>
      <c r="LXO87" s="113"/>
      <c r="LXR87" s="113"/>
      <c r="LXU87" s="113"/>
      <c r="LXX87" s="113"/>
      <c r="LYA87" s="113"/>
      <c r="LYD87" s="113"/>
      <c r="LYG87" s="113"/>
      <c r="LYJ87" s="113"/>
      <c r="LYM87" s="113"/>
      <c r="LYP87" s="113"/>
      <c r="LYS87" s="113"/>
      <c r="LYV87" s="113"/>
      <c r="LYY87" s="113"/>
      <c r="LZB87" s="113"/>
      <c r="LZE87" s="113"/>
      <c r="LZH87" s="113"/>
      <c r="LZK87" s="113"/>
      <c r="LZN87" s="113"/>
      <c r="LZQ87" s="113"/>
      <c r="LZT87" s="113"/>
      <c r="LZW87" s="113"/>
      <c r="LZZ87" s="113"/>
      <c r="MAC87" s="113"/>
      <c r="MAF87" s="113"/>
      <c r="MAI87" s="113"/>
      <c r="MAL87" s="113"/>
      <c r="MAO87" s="113"/>
      <c r="MAR87" s="113"/>
      <c r="MAU87" s="113"/>
      <c r="MAX87" s="113"/>
      <c r="MBA87" s="113"/>
      <c r="MBD87" s="113"/>
      <c r="MBG87" s="113"/>
      <c r="MBJ87" s="113"/>
      <c r="MBM87" s="113"/>
      <c r="MBP87" s="113"/>
      <c r="MBS87" s="113"/>
      <c r="MBV87" s="113"/>
      <c r="MBY87" s="113"/>
      <c r="MCB87" s="113"/>
      <c r="MCE87" s="113"/>
      <c r="MCH87" s="113"/>
      <c r="MCK87" s="113"/>
      <c r="MCN87" s="113"/>
      <c r="MCQ87" s="113"/>
      <c r="MCT87" s="113"/>
      <c r="MCW87" s="113"/>
      <c r="MCZ87" s="113"/>
      <c r="MDC87" s="113"/>
      <c r="MDF87" s="113"/>
      <c r="MDI87" s="113"/>
      <c r="MDL87" s="113"/>
      <c r="MDO87" s="113"/>
      <c r="MDR87" s="113"/>
      <c r="MDU87" s="113"/>
      <c r="MDX87" s="113"/>
      <c r="MEA87" s="113"/>
      <c r="MED87" s="113"/>
      <c r="MEG87" s="113"/>
      <c r="MEJ87" s="113"/>
      <c r="MEM87" s="113"/>
      <c r="MEP87" s="113"/>
      <c r="MES87" s="113"/>
      <c r="MEV87" s="113"/>
      <c r="MEY87" s="113"/>
      <c r="MFB87" s="113"/>
      <c r="MFE87" s="113"/>
      <c r="MFH87" s="113"/>
      <c r="MFK87" s="113"/>
      <c r="MFN87" s="113"/>
      <c r="MFQ87" s="113"/>
      <c r="MFT87" s="113"/>
      <c r="MFW87" s="113"/>
      <c r="MFZ87" s="113"/>
      <c r="MGC87" s="113"/>
      <c r="MGF87" s="113"/>
      <c r="MGI87" s="113"/>
      <c r="MGL87" s="113"/>
      <c r="MGO87" s="113"/>
      <c r="MGR87" s="113"/>
      <c r="MGU87" s="113"/>
      <c r="MGX87" s="113"/>
      <c r="MHA87" s="113"/>
      <c r="MHD87" s="113"/>
      <c r="MHG87" s="113"/>
      <c r="MHJ87" s="113"/>
      <c r="MHM87" s="113"/>
      <c r="MHP87" s="113"/>
      <c r="MHS87" s="113"/>
      <c r="MHV87" s="113"/>
      <c r="MHY87" s="113"/>
      <c r="MIB87" s="113"/>
      <c r="MIE87" s="113"/>
      <c r="MIH87" s="113"/>
      <c r="MIK87" s="113"/>
      <c r="MIN87" s="113"/>
      <c r="MIQ87" s="113"/>
      <c r="MIT87" s="113"/>
      <c r="MIW87" s="113"/>
      <c r="MIZ87" s="113"/>
      <c r="MJC87" s="113"/>
      <c r="MJF87" s="113"/>
      <c r="MJI87" s="113"/>
      <c r="MJL87" s="113"/>
      <c r="MJO87" s="113"/>
      <c r="MJR87" s="113"/>
      <c r="MJU87" s="113"/>
      <c r="MJX87" s="113"/>
      <c r="MKA87" s="113"/>
      <c r="MKD87" s="113"/>
      <c r="MKG87" s="113"/>
      <c r="MKJ87" s="113"/>
      <c r="MKM87" s="113"/>
      <c r="MKP87" s="113"/>
      <c r="MKS87" s="113"/>
      <c r="MKV87" s="113"/>
      <c r="MKY87" s="113"/>
      <c r="MLB87" s="113"/>
      <c r="MLE87" s="113"/>
      <c r="MLH87" s="113"/>
      <c r="MLK87" s="113"/>
      <c r="MLN87" s="113"/>
      <c r="MLQ87" s="113"/>
      <c r="MLT87" s="113"/>
      <c r="MLW87" s="113"/>
      <c r="MLZ87" s="113"/>
      <c r="MMC87" s="113"/>
      <c r="MMF87" s="113"/>
      <c r="MMI87" s="113"/>
      <c r="MML87" s="113"/>
      <c r="MMO87" s="113"/>
      <c r="MMR87" s="113"/>
      <c r="MMU87" s="113"/>
      <c r="MMX87" s="113"/>
      <c r="MNA87" s="113"/>
      <c r="MND87" s="113"/>
      <c r="MNG87" s="113"/>
      <c r="MNJ87" s="113"/>
      <c r="MNM87" s="113"/>
      <c r="MNP87" s="113"/>
      <c r="MNS87" s="113"/>
      <c r="MNV87" s="113"/>
      <c r="MNY87" s="113"/>
      <c r="MOB87" s="113"/>
      <c r="MOE87" s="113"/>
      <c r="MOH87" s="113"/>
      <c r="MOK87" s="113"/>
      <c r="MON87" s="113"/>
      <c r="MOQ87" s="113"/>
      <c r="MOT87" s="113"/>
      <c r="MOW87" s="113"/>
      <c r="MOZ87" s="113"/>
      <c r="MPC87" s="113"/>
      <c r="MPF87" s="113"/>
      <c r="MPI87" s="113"/>
      <c r="MPL87" s="113"/>
      <c r="MPO87" s="113"/>
      <c r="MPR87" s="113"/>
      <c r="MPU87" s="113"/>
      <c r="MPX87" s="113"/>
      <c r="MQA87" s="113"/>
      <c r="MQD87" s="113"/>
      <c r="MQG87" s="113"/>
      <c r="MQJ87" s="113"/>
      <c r="MQM87" s="113"/>
      <c r="MQP87" s="113"/>
      <c r="MQS87" s="113"/>
      <c r="MQV87" s="113"/>
      <c r="MQY87" s="113"/>
      <c r="MRB87" s="113"/>
      <c r="MRE87" s="113"/>
      <c r="MRH87" s="113"/>
      <c r="MRK87" s="113"/>
      <c r="MRN87" s="113"/>
      <c r="MRQ87" s="113"/>
      <c r="MRT87" s="113"/>
      <c r="MRW87" s="113"/>
      <c r="MRZ87" s="113"/>
      <c r="MSC87" s="113"/>
      <c r="MSF87" s="113"/>
      <c r="MSI87" s="113"/>
      <c r="MSL87" s="113"/>
      <c r="MSO87" s="113"/>
      <c r="MSR87" s="113"/>
      <c r="MSU87" s="113"/>
      <c r="MSX87" s="113"/>
      <c r="MTA87" s="113"/>
      <c r="MTD87" s="113"/>
      <c r="MTG87" s="113"/>
      <c r="MTJ87" s="113"/>
      <c r="MTM87" s="113"/>
      <c r="MTP87" s="113"/>
      <c r="MTS87" s="113"/>
      <c r="MTV87" s="113"/>
      <c r="MTY87" s="113"/>
      <c r="MUB87" s="113"/>
      <c r="MUE87" s="113"/>
      <c r="MUH87" s="113"/>
      <c r="MUK87" s="113"/>
      <c r="MUN87" s="113"/>
      <c r="MUQ87" s="113"/>
      <c r="MUT87" s="113"/>
      <c r="MUW87" s="113"/>
      <c r="MUZ87" s="113"/>
      <c r="MVC87" s="113"/>
      <c r="MVF87" s="113"/>
      <c r="MVI87" s="113"/>
      <c r="MVL87" s="113"/>
      <c r="MVO87" s="113"/>
      <c r="MVR87" s="113"/>
      <c r="MVU87" s="113"/>
      <c r="MVX87" s="113"/>
      <c r="MWA87" s="113"/>
      <c r="MWD87" s="113"/>
      <c r="MWG87" s="113"/>
      <c r="MWJ87" s="113"/>
      <c r="MWM87" s="113"/>
      <c r="MWP87" s="113"/>
      <c r="MWS87" s="113"/>
      <c r="MWV87" s="113"/>
      <c r="MWY87" s="113"/>
      <c r="MXB87" s="113"/>
      <c r="MXE87" s="113"/>
      <c r="MXH87" s="113"/>
      <c r="MXK87" s="113"/>
      <c r="MXN87" s="113"/>
      <c r="MXQ87" s="113"/>
      <c r="MXT87" s="113"/>
      <c r="MXW87" s="113"/>
      <c r="MXZ87" s="113"/>
      <c r="MYC87" s="113"/>
      <c r="MYF87" s="113"/>
      <c r="MYI87" s="113"/>
      <c r="MYL87" s="113"/>
      <c r="MYO87" s="113"/>
      <c r="MYR87" s="113"/>
      <c r="MYU87" s="113"/>
      <c r="MYX87" s="113"/>
      <c r="MZA87" s="113"/>
      <c r="MZD87" s="113"/>
      <c r="MZG87" s="113"/>
      <c r="MZJ87" s="113"/>
      <c r="MZM87" s="113"/>
      <c r="MZP87" s="113"/>
      <c r="MZS87" s="113"/>
      <c r="MZV87" s="113"/>
      <c r="MZY87" s="113"/>
      <c r="NAB87" s="113"/>
      <c r="NAE87" s="113"/>
      <c r="NAH87" s="113"/>
      <c r="NAK87" s="113"/>
      <c r="NAN87" s="113"/>
      <c r="NAQ87" s="113"/>
      <c r="NAT87" s="113"/>
      <c r="NAW87" s="113"/>
      <c r="NAZ87" s="113"/>
      <c r="NBC87" s="113"/>
      <c r="NBF87" s="113"/>
      <c r="NBI87" s="113"/>
      <c r="NBL87" s="113"/>
      <c r="NBO87" s="113"/>
      <c r="NBR87" s="113"/>
      <c r="NBU87" s="113"/>
      <c r="NBX87" s="113"/>
      <c r="NCA87" s="113"/>
      <c r="NCD87" s="113"/>
      <c r="NCG87" s="113"/>
      <c r="NCJ87" s="113"/>
      <c r="NCM87" s="113"/>
      <c r="NCP87" s="113"/>
      <c r="NCS87" s="113"/>
      <c r="NCV87" s="113"/>
      <c r="NCY87" s="113"/>
      <c r="NDB87" s="113"/>
      <c r="NDE87" s="113"/>
      <c r="NDH87" s="113"/>
      <c r="NDK87" s="113"/>
      <c r="NDN87" s="113"/>
      <c r="NDQ87" s="113"/>
      <c r="NDT87" s="113"/>
      <c r="NDW87" s="113"/>
      <c r="NDZ87" s="113"/>
      <c r="NEC87" s="113"/>
      <c r="NEF87" s="113"/>
      <c r="NEI87" s="113"/>
      <c r="NEL87" s="113"/>
      <c r="NEO87" s="113"/>
      <c r="NER87" s="113"/>
      <c r="NEU87" s="113"/>
      <c r="NEX87" s="113"/>
      <c r="NFA87" s="113"/>
      <c r="NFD87" s="113"/>
      <c r="NFG87" s="113"/>
      <c r="NFJ87" s="113"/>
      <c r="NFM87" s="113"/>
      <c r="NFP87" s="113"/>
      <c r="NFS87" s="113"/>
      <c r="NFV87" s="113"/>
      <c r="NFY87" s="113"/>
      <c r="NGB87" s="113"/>
      <c r="NGE87" s="113"/>
      <c r="NGH87" s="113"/>
      <c r="NGK87" s="113"/>
      <c r="NGN87" s="113"/>
      <c r="NGQ87" s="113"/>
      <c r="NGT87" s="113"/>
      <c r="NGW87" s="113"/>
      <c r="NGZ87" s="113"/>
      <c r="NHC87" s="113"/>
      <c r="NHF87" s="113"/>
      <c r="NHI87" s="113"/>
      <c r="NHL87" s="113"/>
      <c r="NHO87" s="113"/>
      <c r="NHR87" s="113"/>
      <c r="NHU87" s="113"/>
      <c r="NHX87" s="113"/>
      <c r="NIA87" s="113"/>
      <c r="NID87" s="113"/>
      <c r="NIG87" s="113"/>
      <c r="NIJ87" s="113"/>
      <c r="NIM87" s="113"/>
      <c r="NIP87" s="113"/>
      <c r="NIS87" s="113"/>
      <c r="NIV87" s="113"/>
      <c r="NIY87" s="113"/>
      <c r="NJB87" s="113"/>
      <c r="NJE87" s="113"/>
      <c r="NJH87" s="113"/>
      <c r="NJK87" s="113"/>
      <c r="NJN87" s="113"/>
      <c r="NJQ87" s="113"/>
      <c r="NJT87" s="113"/>
      <c r="NJW87" s="113"/>
      <c r="NJZ87" s="113"/>
      <c r="NKC87" s="113"/>
      <c r="NKF87" s="113"/>
      <c r="NKI87" s="113"/>
      <c r="NKL87" s="113"/>
      <c r="NKO87" s="113"/>
      <c r="NKR87" s="113"/>
      <c r="NKU87" s="113"/>
      <c r="NKX87" s="113"/>
      <c r="NLA87" s="113"/>
      <c r="NLD87" s="113"/>
      <c r="NLG87" s="113"/>
      <c r="NLJ87" s="113"/>
      <c r="NLM87" s="113"/>
      <c r="NLP87" s="113"/>
      <c r="NLS87" s="113"/>
      <c r="NLV87" s="113"/>
      <c r="NLY87" s="113"/>
      <c r="NMB87" s="113"/>
      <c r="NME87" s="113"/>
      <c r="NMH87" s="113"/>
      <c r="NMK87" s="113"/>
      <c r="NMN87" s="113"/>
      <c r="NMQ87" s="113"/>
      <c r="NMT87" s="113"/>
      <c r="NMW87" s="113"/>
      <c r="NMZ87" s="113"/>
      <c r="NNC87" s="113"/>
      <c r="NNF87" s="113"/>
      <c r="NNI87" s="113"/>
      <c r="NNL87" s="113"/>
      <c r="NNO87" s="113"/>
      <c r="NNR87" s="113"/>
      <c r="NNU87" s="113"/>
      <c r="NNX87" s="113"/>
      <c r="NOA87" s="113"/>
      <c r="NOD87" s="113"/>
      <c r="NOG87" s="113"/>
      <c r="NOJ87" s="113"/>
      <c r="NOM87" s="113"/>
      <c r="NOP87" s="113"/>
      <c r="NOS87" s="113"/>
      <c r="NOV87" s="113"/>
      <c r="NOY87" s="113"/>
      <c r="NPB87" s="113"/>
      <c r="NPE87" s="113"/>
      <c r="NPH87" s="113"/>
      <c r="NPK87" s="113"/>
      <c r="NPN87" s="113"/>
      <c r="NPQ87" s="113"/>
      <c r="NPT87" s="113"/>
      <c r="NPW87" s="113"/>
      <c r="NPZ87" s="113"/>
      <c r="NQC87" s="113"/>
      <c r="NQF87" s="113"/>
      <c r="NQI87" s="113"/>
      <c r="NQL87" s="113"/>
      <c r="NQO87" s="113"/>
      <c r="NQR87" s="113"/>
      <c r="NQU87" s="113"/>
      <c r="NQX87" s="113"/>
      <c r="NRA87" s="113"/>
      <c r="NRD87" s="113"/>
      <c r="NRG87" s="113"/>
      <c r="NRJ87" s="113"/>
      <c r="NRM87" s="113"/>
      <c r="NRP87" s="113"/>
      <c r="NRS87" s="113"/>
      <c r="NRV87" s="113"/>
      <c r="NRY87" s="113"/>
      <c r="NSB87" s="113"/>
      <c r="NSE87" s="113"/>
      <c r="NSH87" s="113"/>
      <c r="NSK87" s="113"/>
      <c r="NSN87" s="113"/>
      <c r="NSQ87" s="113"/>
      <c r="NST87" s="113"/>
      <c r="NSW87" s="113"/>
      <c r="NSZ87" s="113"/>
      <c r="NTC87" s="113"/>
      <c r="NTF87" s="113"/>
      <c r="NTI87" s="113"/>
      <c r="NTL87" s="113"/>
      <c r="NTO87" s="113"/>
      <c r="NTR87" s="113"/>
      <c r="NTU87" s="113"/>
      <c r="NTX87" s="113"/>
      <c r="NUA87" s="113"/>
      <c r="NUD87" s="113"/>
      <c r="NUG87" s="113"/>
      <c r="NUJ87" s="113"/>
      <c r="NUM87" s="113"/>
      <c r="NUP87" s="113"/>
      <c r="NUS87" s="113"/>
      <c r="NUV87" s="113"/>
      <c r="NUY87" s="113"/>
      <c r="NVB87" s="113"/>
      <c r="NVE87" s="113"/>
      <c r="NVH87" s="113"/>
      <c r="NVK87" s="113"/>
      <c r="NVN87" s="113"/>
      <c r="NVQ87" s="113"/>
      <c r="NVT87" s="113"/>
      <c r="NVW87" s="113"/>
      <c r="NVZ87" s="113"/>
      <c r="NWC87" s="113"/>
      <c r="NWF87" s="113"/>
      <c r="NWI87" s="113"/>
      <c r="NWL87" s="113"/>
      <c r="NWO87" s="113"/>
      <c r="NWR87" s="113"/>
      <c r="NWU87" s="113"/>
      <c r="NWX87" s="113"/>
      <c r="NXA87" s="113"/>
      <c r="NXD87" s="113"/>
      <c r="NXG87" s="113"/>
      <c r="NXJ87" s="113"/>
      <c r="NXM87" s="113"/>
      <c r="NXP87" s="113"/>
      <c r="NXS87" s="113"/>
      <c r="NXV87" s="113"/>
      <c r="NXY87" s="113"/>
      <c r="NYB87" s="113"/>
      <c r="NYE87" s="113"/>
      <c r="NYH87" s="113"/>
      <c r="NYK87" s="113"/>
      <c r="NYN87" s="113"/>
      <c r="NYQ87" s="113"/>
      <c r="NYT87" s="113"/>
      <c r="NYW87" s="113"/>
      <c r="NYZ87" s="113"/>
      <c r="NZC87" s="113"/>
      <c r="NZF87" s="113"/>
      <c r="NZI87" s="113"/>
      <c r="NZL87" s="113"/>
      <c r="NZO87" s="113"/>
      <c r="NZR87" s="113"/>
      <c r="NZU87" s="113"/>
      <c r="NZX87" s="113"/>
      <c r="OAA87" s="113"/>
      <c r="OAD87" s="113"/>
      <c r="OAG87" s="113"/>
      <c r="OAJ87" s="113"/>
      <c r="OAM87" s="113"/>
      <c r="OAP87" s="113"/>
      <c r="OAS87" s="113"/>
      <c r="OAV87" s="113"/>
      <c r="OAY87" s="113"/>
      <c r="OBB87" s="113"/>
      <c r="OBE87" s="113"/>
      <c r="OBH87" s="113"/>
      <c r="OBK87" s="113"/>
      <c r="OBN87" s="113"/>
      <c r="OBQ87" s="113"/>
      <c r="OBT87" s="113"/>
      <c r="OBW87" s="113"/>
      <c r="OBZ87" s="113"/>
      <c r="OCC87" s="113"/>
      <c r="OCF87" s="113"/>
      <c r="OCI87" s="113"/>
      <c r="OCL87" s="113"/>
      <c r="OCO87" s="113"/>
      <c r="OCR87" s="113"/>
      <c r="OCU87" s="113"/>
      <c r="OCX87" s="113"/>
      <c r="ODA87" s="113"/>
      <c r="ODD87" s="113"/>
      <c r="ODG87" s="113"/>
      <c r="ODJ87" s="113"/>
      <c r="ODM87" s="113"/>
      <c r="ODP87" s="113"/>
      <c r="ODS87" s="113"/>
      <c r="ODV87" s="113"/>
      <c r="ODY87" s="113"/>
      <c r="OEB87" s="113"/>
      <c r="OEE87" s="113"/>
      <c r="OEH87" s="113"/>
      <c r="OEK87" s="113"/>
      <c r="OEN87" s="113"/>
      <c r="OEQ87" s="113"/>
      <c r="OET87" s="113"/>
      <c r="OEW87" s="113"/>
      <c r="OEZ87" s="113"/>
      <c r="OFC87" s="113"/>
      <c r="OFF87" s="113"/>
      <c r="OFI87" s="113"/>
      <c r="OFL87" s="113"/>
      <c r="OFO87" s="113"/>
      <c r="OFR87" s="113"/>
      <c r="OFU87" s="113"/>
      <c r="OFX87" s="113"/>
      <c r="OGA87" s="113"/>
      <c r="OGD87" s="113"/>
      <c r="OGG87" s="113"/>
      <c r="OGJ87" s="113"/>
      <c r="OGM87" s="113"/>
      <c r="OGP87" s="113"/>
      <c r="OGS87" s="113"/>
      <c r="OGV87" s="113"/>
      <c r="OGY87" s="113"/>
      <c r="OHB87" s="113"/>
      <c r="OHE87" s="113"/>
      <c r="OHH87" s="113"/>
      <c r="OHK87" s="113"/>
      <c r="OHN87" s="113"/>
      <c r="OHQ87" s="113"/>
      <c r="OHT87" s="113"/>
      <c r="OHW87" s="113"/>
      <c r="OHZ87" s="113"/>
      <c r="OIC87" s="113"/>
      <c r="OIF87" s="113"/>
      <c r="OII87" s="113"/>
      <c r="OIL87" s="113"/>
      <c r="OIO87" s="113"/>
      <c r="OIR87" s="113"/>
      <c r="OIU87" s="113"/>
      <c r="OIX87" s="113"/>
      <c r="OJA87" s="113"/>
      <c r="OJD87" s="113"/>
      <c r="OJG87" s="113"/>
      <c r="OJJ87" s="113"/>
      <c r="OJM87" s="113"/>
      <c r="OJP87" s="113"/>
      <c r="OJS87" s="113"/>
      <c r="OJV87" s="113"/>
      <c r="OJY87" s="113"/>
      <c r="OKB87" s="113"/>
      <c r="OKE87" s="113"/>
      <c r="OKH87" s="113"/>
      <c r="OKK87" s="113"/>
      <c r="OKN87" s="113"/>
      <c r="OKQ87" s="113"/>
      <c r="OKT87" s="113"/>
      <c r="OKW87" s="113"/>
      <c r="OKZ87" s="113"/>
      <c r="OLC87" s="113"/>
      <c r="OLF87" s="113"/>
      <c r="OLI87" s="113"/>
      <c r="OLL87" s="113"/>
      <c r="OLO87" s="113"/>
      <c r="OLR87" s="113"/>
      <c r="OLU87" s="113"/>
      <c r="OLX87" s="113"/>
      <c r="OMA87" s="113"/>
      <c r="OMD87" s="113"/>
      <c r="OMG87" s="113"/>
      <c r="OMJ87" s="113"/>
      <c r="OMM87" s="113"/>
      <c r="OMP87" s="113"/>
      <c r="OMS87" s="113"/>
      <c r="OMV87" s="113"/>
      <c r="OMY87" s="113"/>
      <c r="ONB87" s="113"/>
      <c r="ONE87" s="113"/>
      <c r="ONH87" s="113"/>
      <c r="ONK87" s="113"/>
      <c r="ONN87" s="113"/>
      <c r="ONQ87" s="113"/>
      <c r="ONT87" s="113"/>
      <c r="ONW87" s="113"/>
      <c r="ONZ87" s="113"/>
      <c r="OOC87" s="113"/>
      <c r="OOF87" s="113"/>
      <c r="OOI87" s="113"/>
      <c r="OOL87" s="113"/>
      <c r="OOO87" s="113"/>
      <c r="OOR87" s="113"/>
      <c r="OOU87" s="113"/>
      <c r="OOX87" s="113"/>
      <c r="OPA87" s="113"/>
      <c r="OPD87" s="113"/>
      <c r="OPG87" s="113"/>
      <c r="OPJ87" s="113"/>
      <c r="OPM87" s="113"/>
      <c r="OPP87" s="113"/>
      <c r="OPS87" s="113"/>
      <c r="OPV87" s="113"/>
      <c r="OPY87" s="113"/>
      <c r="OQB87" s="113"/>
      <c r="OQE87" s="113"/>
      <c r="OQH87" s="113"/>
      <c r="OQK87" s="113"/>
      <c r="OQN87" s="113"/>
      <c r="OQQ87" s="113"/>
      <c r="OQT87" s="113"/>
      <c r="OQW87" s="113"/>
      <c r="OQZ87" s="113"/>
      <c r="ORC87" s="113"/>
      <c r="ORF87" s="113"/>
      <c r="ORI87" s="113"/>
      <c r="ORL87" s="113"/>
      <c r="ORO87" s="113"/>
      <c r="ORR87" s="113"/>
      <c r="ORU87" s="113"/>
      <c r="ORX87" s="113"/>
      <c r="OSA87" s="113"/>
      <c r="OSD87" s="113"/>
      <c r="OSG87" s="113"/>
      <c r="OSJ87" s="113"/>
      <c r="OSM87" s="113"/>
      <c r="OSP87" s="113"/>
      <c r="OSS87" s="113"/>
      <c r="OSV87" s="113"/>
      <c r="OSY87" s="113"/>
      <c r="OTB87" s="113"/>
      <c r="OTE87" s="113"/>
      <c r="OTH87" s="113"/>
      <c r="OTK87" s="113"/>
      <c r="OTN87" s="113"/>
      <c r="OTQ87" s="113"/>
      <c r="OTT87" s="113"/>
      <c r="OTW87" s="113"/>
      <c r="OTZ87" s="113"/>
      <c r="OUC87" s="113"/>
      <c r="OUF87" s="113"/>
      <c r="OUI87" s="113"/>
      <c r="OUL87" s="113"/>
      <c r="OUO87" s="113"/>
      <c r="OUR87" s="113"/>
      <c r="OUU87" s="113"/>
      <c r="OUX87" s="113"/>
      <c r="OVA87" s="113"/>
      <c r="OVD87" s="113"/>
      <c r="OVG87" s="113"/>
      <c r="OVJ87" s="113"/>
      <c r="OVM87" s="113"/>
      <c r="OVP87" s="113"/>
      <c r="OVS87" s="113"/>
      <c r="OVV87" s="113"/>
      <c r="OVY87" s="113"/>
      <c r="OWB87" s="113"/>
      <c r="OWE87" s="113"/>
      <c r="OWH87" s="113"/>
      <c r="OWK87" s="113"/>
      <c r="OWN87" s="113"/>
      <c r="OWQ87" s="113"/>
      <c r="OWT87" s="113"/>
      <c r="OWW87" s="113"/>
      <c r="OWZ87" s="113"/>
      <c r="OXC87" s="113"/>
      <c r="OXF87" s="113"/>
      <c r="OXI87" s="113"/>
      <c r="OXL87" s="113"/>
      <c r="OXO87" s="113"/>
      <c r="OXR87" s="113"/>
      <c r="OXU87" s="113"/>
      <c r="OXX87" s="113"/>
      <c r="OYA87" s="113"/>
      <c r="OYD87" s="113"/>
      <c r="OYG87" s="113"/>
      <c r="OYJ87" s="113"/>
      <c r="OYM87" s="113"/>
      <c r="OYP87" s="113"/>
      <c r="OYS87" s="113"/>
      <c r="OYV87" s="113"/>
      <c r="OYY87" s="113"/>
      <c r="OZB87" s="113"/>
      <c r="OZE87" s="113"/>
      <c r="OZH87" s="113"/>
      <c r="OZK87" s="113"/>
      <c r="OZN87" s="113"/>
      <c r="OZQ87" s="113"/>
      <c r="OZT87" s="113"/>
      <c r="OZW87" s="113"/>
      <c r="OZZ87" s="113"/>
      <c r="PAC87" s="113"/>
      <c r="PAF87" s="113"/>
      <c r="PAI87" s="113"/>
      <c r="PAL87" s="113"/>
      <c r="PAO87" s="113"/>
      <c r="PAR87" s="113"/>
      <c r="PAU87" s="113"/>
      <c r="PAX87" s="113"/>
      <c r="PBA87" s="113"/>
      <c r="PBD87" s="113"/>
      <c r="PBG87" s="113"/>
      <c r="PBJ87" s="113"/>
      <c r="PBM87" s="113"/>
      <c r="PBP87" s="113"/>
      <c r="PBS87" s="113"/>
      <c r="PBV87" s="113"/>
      <c r="PBY87" s="113"/>
      <c r="PCB87" s="113"/>
      <c r="PCE87" s="113"/>
      <c r="PCH87" s="113"/>
      <c r="PCK87" s="113"/>
      <c r="PCN87" s="113"/>
      <c r="PCQ87" s="113"/>
      <c r="PCT87" s="113"/>
      <c r="PCW87" s="113"/>
      <c r="PCZ87" s="113"/>
      <c r="PDC87" s="113"/>
      <c r="PDF87" s="113"/>
      <c r="PDI87" s="113"/>
      <c r="PDL87" s="113"/>
      <c r="PDO87" s="113"/>
      <c r="PDR87" s="113"/>
      <c r="PDU87" s="113"/>
      <c r="PDX87" s="113"/>
      <c r="PEA87" s="113"/>
      <c r="PED87" s="113"/>
      <c r="PEG87" s="113"/>
      <c r="PEJ87" s="113"/>
      <c r="PEM87" s="113"/>
      <c r="PEP87" s="113"/>
      <c r="PES87" s="113"/>
      <c r="PEV87" s="113"/>
      <c r="PEY87" s="113"/>
      <c r="PFB87" s="113"/>
      <c r="PFE87" s="113"/>
      <c r="PFH87" s="113"/>
      <c r="PFK87" s="113"/>
      <c r="PFN87" s="113"/>
      <c r="PFQ87" s="113"/>
      <c r="PFT87" s="113"/>
      <c r="PFW87" s="113"/>
      <c r="PFZ87" s="113"/>
      <c r="PGC87" s="113"/>
      <c r="PGF87" s="113"/>
      <c r="PGI87" s="113"/>
      <c r="PGL87" s="113"/>
      <c r="PGO87" s="113"/>
      <c r="PGR87" s="113"/>
      <c r="PGU87" s="113"/>
      <c r="PGX87" s="113"/>
      <c r="PHA87" s="113"/>
      <c r="PHD87" s="113"/>
      <c r="PHG87" s="113"/>
      <c r="PHJ87" s="113"/>
      <c r="PHM87" s="113"/>
      <c r="PHP87" s="113"/>
      <c r="PHS87" s="113"/>
      <c r="PHV87" s="113"/>
      <c r="PHY87" s="113"/>
      <c r="PIB87" s="113"/>
      <c r="PIE87" s="113"/>
      <c r="PIH87" s="113"/>
      <c r="PIK87" s="113"/>
      <c r="PIN87" s="113"/>
      <c r="PIQ87" s="113"/>
      <c r="PIT87" s="113"/>
      <c r="PIW87" s="113"/>
      <c r="PIZ87" s="113"/>
      <c r="PJC87" s="113"/>
      <c r="PJF87" s="113"/>
      <c r="PJI87" s="113"/>
      <c r="PJL87" s="113"/>
      <c r="PJO87" s="113"/>
      <c r="PJR87" s="113"/>
      <c r="PJU87" s="113"/>
      <c r="PJX87" s="113"/>
      <c r="PKA87" s="113"/>
      <c r="PKD87" s="113"/>
      <c r="PKG87" s="113"/>
      <c r="PKJ87" s="113"/>
      <c r="PKM87" s="113"/>
      <c r="PKP87" s="113"/>
      <c r="PKS87" s="113"/>
      <c r="PKV87" s="113"/>
      <c r="PKY87" s="113"/>
      <c r="PLB87" s="113"/>
      <c r="PLE87" s="113"/>
      <c r="PLH87" s="113"/>
      <c r="PLK87" s="113"/>
      <c r="PLN87" s="113"/>
      <c r="PLQ87" s="113"/>
      <c r="PLT87" s="113"/>
      <c r="PLW87" s="113"/>
      <c r="PLZ87" s="113"/>
      <c r="PMC87" s="113"/>
      <c r="PMF87" s="113"/>
      <c r="PMI87" s="113"/>
      <c r="PML87" s="113"/>
      <c r="PMO87" s="113"/>
      <c r="PMR87" s="113"/>
      <c r="PMU87" s="113"/>
      <c r="PMX87" s="113"/>
      <c r="PNA87" s="113"/>
      <c r="PND87" s="113"/>
      <c r="PNG87" s="113"/>
      <c r="PNJ87" s="113"/>
      <c r="PNM87" s="113"/>
      <c r="PNP87" s="113"/>
      <c r="PNS87" s="113"/>
      <c r="PNV87" s="113"/>
      <c r="PNY87" s="113"/>
      <c r="POB87" s="113"/>
      <c r="POE87" s="113"/>
      <c r="POH87" s="113"/>
      <c r="POK87" s="113"/>
      <c r="PON87" s="113"/>
      <c r="POQ87" s="113"/>
      <c r="POT87" s="113"/>
      <c r="POW87" s="113"/>
      <c r="POZ87" s="113"/>
      <c r="PPC87" s="113"/>
      <c r="PPF87" s="113"/>
      <c r="PPI87" s="113"/>
      <c r="PPL87" s="113"/>
      <c r="PPO87" s="113"/>
      <c r="PPR87" s="113"/>
      <c r="PPU87" s="113"/>
      <c r="PPX87" s="113"/>
      <c r="PQA87" s="113"/>
      <c r="PQD87" s="113"/>
      <c r="PQG87" s="113"/>
      <c r="PQJ87" s="113"/>
      <c r="PQM87" s="113"/>
      <c r="PQP87" s="113"/>
      <c r="PQS87" s="113"/>
      <c r="PQV87" s="113"/>
      <c r="PQY87" s="113"/>
      <c r="PRB87" s="113"/>
      <c r="PRE87" s="113"/>
      <c r="PRH87" s="113"/>
      <c r="PRK87" s="113"/>
      <c r="PRN87" s="113"/>
      <c r="PRQ87" s="113"/>
      <c r="PRT87" s="113"/>
      <c r="PRW87" s="113"/>
      <c r="PRZ87" s="113"/>
      <c r="PSC87" s="113"/>
      <c r="PSF87" s="113"/>
      <c r="PSI87" s="113"/>
      <c r="PSL87" s="113"/>
      <c r="PSO87" s="113"/>
      <c r="PSR87" s="113"/>
      <c r="PSU87" s="113"/>
      <c r="PSX87" s="113"/>
      <c r="PTA87" s="113"/>
      <c r="PTD87" s="113"/>
      <c r="PTG87" s="113"/>
      <c r="PTJ87" s="113"/>
      <c r="PTM87" s="113"/>
      <c r="PTP87" s="113"/>
      <c r="PTS87" s="113"/>
      <c r="PTV87" s="113"/>
      <c r="PTY87" s="113"/>
      <c r="PUB87" s="113"/>
      <c r="PUE87" s="113"/>
      <c r="PUH87" s="113"/>
      <c r="PUK87" s="113"/>
      <c r="PUN87" s="113"/>
      <c r="PUQ87" s="113"/>
      <c r="PUT87" s="113"/>
      <c r="PUW87" s="113"/>
      <c r="PUZ87" s="113"/>
      <c r="PVC87" s="113"/>
      <c r="PVF87" s="113"/>
      <c r="PVI87" s="113"/>
      <c r="PVL87" s="113"/>
      <c r="PVO87" s="113"/>
      <c r="PVR87" s="113"/>
      <c r="PVU87" s="113"/>
      <c r="PVX87" s="113"/>
      <c r="PWA87" s="113"/>
      <c r="PWD87" s="113"/>
      <c r="PWG87" s="113"/>
      <c r="PWJ87" s="113"/>
      <c r="PWM87" s="113"/>
      <c r="PWP87" s="113"/>
      <c r="PWS87" s="113"/>
      <c r="PWV87" s="113"/>
      <c r="PWY87" s="113"/>
      <c r="PXB87" s="113"/>
      <c r="PXE87" s="113"/>
      <c r="PXH87" s="113"/>
      <c r="PXK87" s="113"/>
      <c r="PXN87" s="113"/>
      <c r="PXQ87" s="113"/>
      <c r="PXT87" s="113"/>
      <c r="PXW87" s="113"/>
      <c r="PXZ87" s="113"/>
      <c r="PYC87" s="113"/>
      <c r="PYF87" s="113"/>
      <c r="PYI87" s="113"/>
      <c r="PYL87" s="113"/>
      <c r="PYO87" s="113"/>
      <c r="PYR87" s="113"/>
      <c r="PYU87" s="113"/>
      <c r="PYX87" s="113"/>
      <c r="PZA87" s="113"/>
      <c r="PZD87" s="113"/>
      <c r="PZG87" s="113"/>
      <c r="PZJ87" s="113"/>
      <c r="PZM87" s="113"/>
      <c r="PZP87" s="113"/>
      <c r="PZS87" s="113"/>
      <c r="PZV87" s="113"/>
      <c r="PZY87" s="113"/>
      <c r="QAB87" s="113"/>
      <c r="QAE87" s="113"/>
      <c r="QAH87" s="113"/>
      <c r="QAK87" s="113"/>
      <c r="QAN87" s="113"/>
      <c r="QAQ87" s="113"/>
      <c r="QAT87" s="113"/>
      <c r="QAW87" s="113"/>
      <c r="QAZ87" s="113"/>
      <c r="QBC87" s="113"/>
      <c r="QBF87" s="113"/>
      <c r="QBI87" s="113"/>
      <c r="QBL87" s="113"/>
      <c r="QBO87" s="113"/>
      <c r="QBR87" s="113"/>
      <c r="QBU87" s="113"/>
      <c r="QBX87" s="113"/>
      <c r="QCA87" s="113"/>
      <c r="QCD87" s="113"/>
      <c r="QCG87" s="113"/>
      <c r="QCJ87" s="113"/>
      <c r="QCM87" s="113"/>
      <c r="QCP87" s="113"/>
      <c r="QCS87" s="113"/>
      <c r="QCV87" s="113"/>
      <c r="QCY87" s="113"/>
      <c r="QDB87" s="113"/>
      <c r="QDE87" s="113"/>
      <c r="QDH87" s="113"/>
      <c r="QDK87" s="113"/>
      <c r="QDN87" s="113"/>
      <c r="QDQ87" s="113"/>
      <c r="QDT87" s="113"/>
      <c r="QDW87" s="113"/>
      <c r="QDZ87" s="113"/>
      <c r="QEC87" s="113"/>
      <c r="QEF87" s="113"/>
      <c r="QEI87" s="113"/>
      <c r="QEL87" s="113"/>
      <c r="QEO87" s="113"/>
      <c r="QER87" s="113"/>
      <c r="QEU87" s="113"/>
      <c r="QEX87" s="113"/>
      <c r="QFA87" s="113"/>
      <c r="QFD87" s="113"/>
      <c r="QFG87" s="113"/>
      <c r="QFJ87" s="113"/>
      <c r="QFM87" s="113"/>
      <c r="QFP87" s="113"/>
      <c r="QFS87" s="113"/>
      <c r="QFV87" s="113"/>
      <c r="QFY87" s="113"/>
      <c r="QGB87" s="113"/>
      <c r="QGE87" s="113"/>
      <c r="QGH87" s="113"/>
      <c r="QGK87" s="113"/>
      <c r="QGN87" s="113"/>
      <c r="QGQ87" s="113"/>
      <c r="QGT87" s="113"/>
      <c r="QGW87" s="113"/>
      <c r="QGZ87" s="113"/>
      <c r="QHC87" s="113"/>
      <c r="QHF87" s="113"/>
      <c r="QHI87" s="113"/>
      <c r="QHL87" s="113"/>
      <c r="QHO87" s="113"/>
      <c r="QHR87" s="113"/>
      <c r="QHU87" s="113"/>
      <c r="QHX87" s="113"/>
      <c r="QIA87" s="113"/>
      <c r="QID87" s="113"/>
      <c r="QIG87" s="113"/>
      <c r="QIJ87" s="113"/>
      <c r="QIM87" s="113"/>
      <c r="QIP87" s="113"/>
      <c r="QIS87" s="113"/>
      <c r="QIV87" s="113"/>
      <c r="QIY87" s="113"/>
      <c r="QJB87" s="113"/>
      <c r="QJE87" s="113"/>
      <c r="QJH87" s="113"/>
      <c r="QJK87" s="113"/>
      <c r="QJN87" s="113"/>
      <c r="QJQ87" s="113"/>
      <c r="QJT87" s="113"/>
      <c r="QJW87" s="113"/>
      <c r="QJZ87" s="113"/>
      <c r="QKC87" s="113"/>
      <c r="QKF87" s="113"/>
      <c r="QKI87" s="113"/>
      <c r="QKL87" s="113"/>
      <c r="QKO87" s="113"/>
      <c r="QKR87" s="113"/>
      <c r="QKU87" s="113"/>
      <c r="QKX87" s="113"/>
      <c r="QLA87" s="113"/>
      <c r="QLD87" s="113"/>
      <c r="QLG87" s="113"/>
      <c r="QLJ87" s="113"/>
      <c r="QLM87" s="113"/>
      <c r="QLP87" s="113"/>
      <c r="QLS87" s="113"/>
      <c r="QLV87" s="113"/>
      <c r="QLY87" s="113"/>
      <c r="QMB87" s="113"/>
      <c r="QME87" s="113"/>
      <c r="QMH87" s="113"/>
      <c r="QMK87" s="113"/>
      <c r="QMN87" s="113"/>
      <c r="QMQ87" s="113"/>
      <c r="QMT87" s="113"/>
      <c r="QMW87" s="113"/>
      <c r="QMZ87" s="113"/>
      <c r="QNC87" s="113"/>
      <c r="QNF87" s="113"/>
      <c r="QNI87" s="113"/>
      <c r="QNL87" s="113"/>
      <c r="QNO87" s="113"/>
      <c r="QNR87" s="113"/>
      <c r="QNU87" s="113"/>
      <c r="QNX87" s="113"/>
      <c r="QOA87" s="113"/>
      <c r="QOD87" s="113"/>
      <c r="QOG87" s="113"/>
      <c r="QOJ87" s="113"/>
      <c r="QOM87" s="113"/>
      <c r="QOP87" s="113"/>
      <c r="QOS87" s="113"/>
      <c r="QOV87" s="113"/>
      <c r="QOY87" s="113"/>
      <c r="QPB87" s="113"/>
      <c r="QPE87" s="113"/>
      <c r="QPH87" s="113"/>
      <c r="QPK87" s="113"/>
      <c r="QPN87" s="113"/>
      <c r="QPQ87" s="113"/>
      <c r="QPT87" s="113"/>
      <c r="QPW87" s="113"/>
      <c r="QPZ87" s="113"/>
      <c r="QQC87" s="113"/>
      <c r="QQF87" s="113"/>
      <c r="QQI87" s="113"/>
      <c r="QQL87" s="113"/>
      <c r="QQO87" s="113"/>
      <c r="QQR87" s="113"/>
      <c r="QQU87" s="113"/>
      <c r="QQX87" s="113"/>
      <c r="QRA87" s="113"/>
      <c r="QRD87" s="113"/>
      <c r="QRG87" s="113"/>
      <c r="QRJ87" s="113"/>
      <c r="QRM87" s="113"/>
      <c r="QRP87" s="113"/>
      <c r="QRS87" s="113"/>
      <c r="QRV87" s="113"/>
      <c r="QRY87" s="113"/>
      <c r="QSB87" s="113"/>
      <c r="QSE87" s="113"/>
      <c r="QSH87" s="113"/>
      <c r="QSK87" s="113"/>
      <c r="QSN87" s="113"/>
      <c r="QSQ87" s="113"/>
      <c r="QST87" s="113"/>
      <c r="QSW87" s="113"/>
      <c r="QSZ87" s="113"/>
      <c r="QTC87" s="113"/>
      <c r="QTF87" s="113"/>
      <c r="QTI87" s="113"/>
      <c r="QTL87" s="113"/>
      <c r="QTO87" s="113"/>
      <c r="QTR87" s="113"/>
      <c r="QTU87" s="113"/>
      <c r="QTX87" s="113"/>
      <c r="QUA87" s="113"/>
      <c r="QUD87" s="113"/>
      <c r="QUG87" s="113"/>
      <c r="QUJ87" s="113"/>
      <c r="QUM87" s="113"/>
      <c r="QUP87" s="113"/>
      <c r="QUS87" s="113"/>
      <c r="QUV87" s="113"/>
      <c r="QUY87" s="113"/>
      <c r="QVB87" s="113"/>
      <c r="QVE87" s="113"/>
      <c r="QVH87" s="113"/>
      <c r="QVK87" s="113"/>
      <c r="QVN87" s="113"/>
      <c r="QVQ87" s="113"/>
      <c r="QVT87" s="113"/>
      <c r="QVW87" s="113"/>
      <c r="QVZ87" s="113"/>
      <c r="QWC87" s="113"/>
      <c r="QWF87" s="113"/>
      <c r="QWI87" s="113"/>
      <c r="QWL87" s="113"/>
      <c r="QWO87" s="113"/>
      <c r="QWR87" s="113"/>
      <c r="QWU87" s="113"/>
      <c r="QWX87" s="113"/>
      <c r="QXA87" s="113"/>
      <c r="QXD87" s="113"/>
      <c r="QXG87" s="113"/>
      <c r="QXJ87" s="113"/>
      <c r="QXM87" s="113"/>
      <c r="QXP87" s="113"/>
      <c r="QXS87" s="113"/>
      <c r="QXV87" s="113"/>
      <c r="QXY87" s="113"/>
      <c r="QYB87" s="113"/>
      <c r="QYE87" s="113"/>
      <c r="QYH87" s="113"/>
      <c r="QYK87" s="113"/>
      <c r="QYN87" s="113"/>
      <c r="QYQ87" s="113"/>
      <c r="QYT87" s="113"/>
      <c r="QYW87" s="113"/>
      <c r="QYZ87" s="113"/>
      <c r="QZC87" s="113"/>
      <c r="QZF87" s="113"/>
      <c r="QZI87" s="113"/>
      <c r="QZL87" s="113"/>
      <c r="QZO87" s="113"/>
      <c r="QZR87" s="113"/>
      <c r="QZU87" s="113"/>
      <c r="QZX87" s="113"/>
      <c r="RAA87" s="113"/>
      <c r="RAD87" s="113"/>
      <c r="RAG87" s="113"/>
      <c r="RAJ87" s="113"/>
      <c r="RAM87" s="113"/>
      <c r="RAP87" s="113"/>
      <c r="RAS87" s="113"/>
      <c r="RAV87" s="113"/>
      <c r="RAY87" s="113"/>
      <c r="RBB87" s="113"/>
      <c r="RBE87" s="113"/>
      <c r="RBH87" s="113"/>
      <c r="RBK87" s="113"/>
      <c r="RBN87" s="113"/>
      <c r="RBQ87" s="113"/>
      <c r="RBT87" s="113"/>
      <c r="RBW87" s="113"/>
      <c r="RBZ87" s="113"/>
      <c r="RCC87" s="113"/>
      <c r="RCF87" s="113"/>
      <c r="RCI87" s="113"/>
      <c r="RCL87" s="113"/>
      <c r="RCO87" s="113"/>
      <c r="RCR87" s="113"/>
      <c r="RCU87" s="113"/>
      <c r="RCX87" s="113"/>
      <c r="RDA87" s="113"/>
      <c r="RDD87" s="113"/>
      <c r="RDG87" s="113"/>
      <c r="RDJ87" s="113"/>
      <c r="RDM87" s="113"/>
      <c r="RDP87" s="113"/>
      <c r="RDS87" s="113"/>
      <c r="RDV87" s="113"/>
      <c r="RDY87" s="113"/>
      <c r="REB87" s="113"/>
      <c r="REE87" s="113"/>
      <c r="REH87" s="113"/>
      <c r="REK87" s="113"/>
      <c r="REN87" s="113"/>
      <c r="REQ87" s="113"/>
      <c r="RET87" s="113"/>
      <c r="REW87" s="113"/>
      <c r="REZ87" s="113"/>
      <c r="RFC87" s="113"/>
      <c r="RFF87" s="113"/>
      <c r="RFI87" s="113"/>
      <c r="RFL87" s="113"/>
      <c r="RFO87" s="113"/>
      <c r="RFR87" s="113"/>
      <c r="RFU87" s="113"/>
      <c r="RFX87" s="113"/>
      <c r="RGA87" s="113"/>
      <c r="RGD87" s="113"/>
      <c r="RGG87" s="113"/>
      <c r="RGJ87" s="113"/>
      <c r="RGM87" s="113"/>
      <c r="RGP87" s="113"/>
      <c r="RGS87" s="113"/>
      <c r="RGV87" s="113"/>
      <c r="RGY87" s="113"/>
      <c r="RHB87" s="113"/>
      <c r="RHE87" s="113"/>
      <c r="RHH87" s="113"/>
      <c r="RHK87" s="113"/>
      <c r="RHN87" s="113"/>
      <c r="RHQ87" s="113"/>
      <c r="RHT87" s="113"/>
      <c r="RHW87" s="113"/>
      <c r="RHZ87" s="113"/>
      <c r="RIC87" s="113"/>
      <c r="RIF87" s="113"/>
      <c r="RII87" s="113"/>
      <c r="RIL87" s="113"/>
      <c r="RIO87" s="113"/>
      <c r="RIR87" s="113"/>
      <c r="RIU87" s="113"/>
      <c r="RIX87" s="113"/>
      <c r="RJA87" s="113"/>
      <c r="RJD87" s="113"/>
      <c r="RJG87" s="113"/>
      <c r="RJJ87" s="113"/>
      <c r="RJM87" s="113"/>
      <c r="RJP87" s="113"/>
      <c r="RJS87" s="113"/>
      <c r="RJV87" s="113"/>
      <c r="RJY87" s="113"/>
      <c r="RKB87" s="113"/>
      <c r="RKE87" s="113"/>
      <c r="RKH87" s="113"/>
      <c r="RKK87" s="113"/>
      <c r="RKN87" s="113"/>
      <c r="RKQ87" s="113"/>
      <c r="RKT87" s="113"/>
      <c r="RKW87" s="113"/>
      <c r="RKZ87" s="113"/>
      <c r="RLC87" s="113"/>
      <c r="RLF87" s="113"/>
      <c r="RLI87" s="113"/>
      <c r="RLL87" s="113"/>
      <c r="RLO87" s="113"/>
      <c r="RLR87" s="113"/>
      <c r="RLU87" s="113"/>
      <c r="RLX87" s="113"/>
      <c r="RMA87" s="113"/>
      <c r="RMD87" s="113"/>
      <c r="RMG87" s="113"/>
      <c r="RMJ87" s="113"/>
      <c r="RMM87" s="113"/>
      <c r="RMP87" s="113"/>
      <c r="RMS87" s="113"/>
      <c r="RMV87" s="113"/>
      <c r="RMY87" s="113"/>
      <c r="RNB87" s="113"/>
      <c r="RNE87" s="113"/>
      <c r="RNH87" s="113"/>
      <c r="RNK87" s="113"/>
      <c r="RNN87" s="113"/>
      <c r="RNQ87" s="113"/>
      <c r="RNT87" s="113"/>
      <c r="RNW87" s="113"/>
      <c r="RNZ87" s="113"/>
      <c r="ROC87" s="113"/>
      <c r="ROF87" s="113"/>
      <c r="ROI87" s="113"/>
      <c r="ROL87" s="113"/>
      <c r="ROO87" s="113"/>
      <c r="ROR87" s="113"/>
      <c r="ROU87" s="113"/>
      <c r="ROX87" s="113"/>
      <c r="RPA87" s="113"/>
      <c r="RPD87" s="113"/>
      <c r="RPG87" s="113"/>
      <c r="RPJ87" s="113"/>
      <c r="RPM87" s="113"/>
      <c r="RPP87" s="113"/>
      <c r="RPS87" s="113"/>
      <c r="RPV87" s="113"/>
      <c r="RPY87" s="113"/>
      <c r="RQB87" s="113"/>
      <c r="RQE87" s="113"/>
      <c r="RQH87" s="113"/>
      <c r="RQK87" s="113"/>
      <c r="RQN87" s="113"/>
      <c r="RQQ87" s="113"/>
      <c r="RQT87" s="113"/>
      <c r="RQW87" s="113"/>
      <c r="RQZ87" s="113"/>
      <c r="RRC87" s="113"/>
      <c r="RRF87" s="113"/>
      <c r="RRI87" s="113"/>
      <c r="RRL87" s="113"/>
      <c r="RRO87" s="113"/>
      <c r="RRR87" s="113"/>
      <c r="RRU87" s="113"/>
      <c r="RRX87" s="113"/>
      <c r="RSA87" s="113"/>
      <c r="RSD87" s="113"/>
      <c r="RSG87" s="113"/>
      <c r="RSJ87" s="113"/>
      <c r="RSM87" s="113"/>
      <c r="RSP87" s="113"/>
      <c r="RSS87" s="113"/>
      <c r="RSV87" s="113"/>
      <c r="RSY87" s="113"/>
      <c r="RTB87" s="113"/>
      <c r="RTE87" s="113"/>
      <c r="RTH87" s="113"/>
      <c r="RTK87" s="113"/>
      <c r="RTN87" s="113"/>
      <c r="RTQ87" s="113"/>
      <c r="RTT87" s="113"/>
      <c r="RTW87" s="113"/>
      <c r="RTZ87" s="113"/>
      <c r="RUC87" s="113"/>
      <c r="RUF87" s="113"/>
      <c r="RUI87" s="113"/>
      <c r="RUL87" s="113"/>
      <c r="RUO87" s="113"/>
      <c r="RUR87" s="113"/>
      <c r="RUU87" s="113"/>
      <c r="RUX87" s="113"/>
      <c r="RVA87" s="113"/>
      <c r="RVD87" s="113"/>
      <c r="RVG87" s="113"/>
      <c r="RVJ87" s="113"/>
      <c r="RVM87" s="113"/>
      <c r="RVP87" s="113"/>
      <c r="RVS87" s="113"/>
      <c r="RVV87" s="113"/>
      <c r="RVY87" s="113"/>
      <c r="RWB87" s="113"/>
      <c r="RWE87" s="113"/>
      <c r="RWH87" s="113"/>
      <c r="RWK87" s="113"/>
      <c r="RWN87" s="113"/>
      <c r="RWQ87" s="113"/>
      <c r="RWT87" s="113"/>
      <c r="RWW87" s="113"/>
      <c r="RWZ87" s="113"/>
      <c r="RXC87" s="113"/>
      <c r="RXF87" s="113"/>
      <c r="RXI87" s="113"/>
      <c r="RXL87" s="113"/>
      <c r="RXO87" s="113"/>
      <c r="RXR87" s="113"/>
      <c r="RXU87" s="113"/>
      <c r="RXX87" s="113"/>
      <c r="RYA87" s="113"/>
      <c r="RYD87" s="113"/>
      <c r="RYG87" s="113"/>
      <c r="RYJ87" s="113"/>
      <c r="RYM87" s="113"/>
      <c r="RYP87" s="113"/>
      <c r="RYS87" s="113"/>
      <c r="RYV87" s="113"/>
      <c r="RYY87" s="113"/>
      <c r="RZB87" s="113"/>
      <c r="RZE87" s="113"/>
      <c r="RZH87" s="113"/>
      <c r="RZK87" s="113"/>
      <c r="RZN87" s="113"/>
      <c r="RZQ87" s="113"/>
      <c r="RZT87" s="113"/>
      <c r="RZW87" s="113"/>
      <c r="RZZ87" s="113"/>
      <c r="SAC87" s="113"/>
      <c r="SAF87" s="113"/>
      <c r="SAI87" s="113"/>
      <c r="SAL87" s="113"/>
      <c r="SAO87" s="113"/>
      <c r="SAR87" s="113"/>
      <c r="SAU87" s="113"/>
      <c r="SAX87" s="113"/>
      <c r="SBA87" s="113"/>
      <c r="SBD87" s="113"/>
      <c r="SBG87" s="113"/>
      <c r="SBJ87" s="113"/>
      <c r="SBM87" s="113"/>
      <c r="SBP87" s="113"/>
      <c r="SBS87" s="113"/>
      <c r="SBV87" s="113"/>
      <c r="SBY87" s="113"/>
      <c r="SCB87" s="113"/>
      <c r="SCE87" s="113"/>
      <c r="SCH87" s="113"/>
      <c r="SCK87" s="113"/>
      <c r="SCN87" s="113"/>
      <c r="SCQ87" s="113"/>
      <c r="SCT87" s="113"/>
      <c r="SCW87" s="113"/>
      <c r="SCZ87" s="113"/>
      <c r="SDC87" s="113"/>
      <c r="SDF87" s="113"/>
      <c r="SDI87" s="113"/>
      <c r="SDL87" s="113"/>
      <c r="SDO87" s="113"/>
      <c r="SDR87" s="113"/>
      <c r="SDU87" s="113"/>
      <c r="SDX87" s="113"/>
      <c r="SEA87" s="113"/>
      <c r="SED87" s="113"/>
      <c r="SEG87" s="113"/>
      <c r="SEJ87" s="113"/>
      <c r="SEM87" s="113"/>
      <c r="SEP87" s="113"/>
      <c r="SES87" s="113"/>
      <c r="SEV87" s="113"/>
      <c r="SEY87" s="113"/>
      <c r="SFB87" s="113"/>
      <c r="SFE87" s="113"/>
      <c r="SFH87" s="113"/>
      <c r="SFK87" s="113"/>
      <c r="SFN87" s="113"/>
      <c r="SFQ87" s="113"/>
      <c r="SFT87" s="113"/>
      <c r="SFW87" s="113"/>
      <c r="SFZ87" s="113"/>
      <c r="SGC87" s="113"/>
      <c r="SGF87" s="113"/>
      <c r="SGI87" s="113"/>
      <c r="SGL87" s="113"/>
      <c r="SGO87" s="113"/>
      <c r="SGR87" s="113"/>
      <c r="SGU87" s="113"/>
      <c r="SGX87" s="113"/>
      <c r="SHA87" s="113"/>
      <c r="SHD87" s="113"/>
      <c r="SHG87" s="113"/>
      <c r="SHJ87" s="113"/>
      <c r="SHM87" s="113"/>
      <c r="SHP87" s="113"/>
      <c r="SHS87" s="113"/>
      <c r="SHV87" s="113"/>
      <c r="SHY87" s="113"/>
      <c r="SIB87" s="113"/>
      <c r="SIE87" s="113"/>
      <c r="SIH87" s="113"/>
      <c r="SIK87" s="113"/>
      <c r="SIN87" s="113"/>
      <c r="SIQ87" s="113"/>
      <c r="SIT87" s="113"/>
      <c r="SIW87" s="113"/>
      <c r="SIZ87" s="113"/>
      <c r="SJC87" s="113"/>
      <c r="SJF87" s="113"/>
      <c r="SJI87" s="113"/>
      <c r="SJL87" s="113"/>
      <c r="SJO87" s="113"/>
      <c r="SJR87" s="113"/>
      <c r="SJU87" s="113"/>
      <c r="SJX87" s="113"/>
      <c r="SKA87" s="113"/>
      <c r="SKD87" s="113"/>
      <c r="SKG87" s="113"/>
      <c r="SKJ87" s="113"/>
      <c r="SKM87" s="113"/>
      <c r="SKP87" s="113"/>
      <c r="SKS87" s="113"/>
      <c r="SKV87" s="113"/>
      <c r="SKY87" s="113"/>
      <c r="SLB87" s="113"/>
      <c r="SLE87" s="113"/>
      <c r="SLH87" s="113"/>
      <c r="SLK87" s="113"/>
      <c r="SLN87" s="113"/>
      <c r="SLQ87" s="113"/>
      <c r="SLT87" s="113"/>
      <c r="SLW87" s="113"/>
      <c r="SLZ87" s="113"/>
      <c r="SMC87" s="113"/>
      <c r="SMF87" s="113"/>
      <c r="SMI87" s="113"/>
      <c r="SML87" s="113"/>
      <c r="SMO87" s="113"/>
      <c r="SMR87" s="113"/>
      <c r="SMU87" s="113"/>
      <c r="SMX87" s="113"/>
      <c r="SNA87" s="113"/>
      <c r="SND87" s="113"/>
      <c r="SNG87" s="113"/>
      <c r="SNJ87" s="113"/>
      <c r="SNM87" s="113"/>
      <c r="SNP87" s="113"/>
      <c r="SNS87" s="113"/>
      <c r="SNV87" s="113"/>
      <c r="SNY87" s="113"/>
      <c r="SOB87" s="113"/>
      <c r="SOE87" s="113"/>
      <c r="SOH87" s="113"/>
      <c r="SOK87" s="113"/>
      <c r="SON87" s="113"/>
      <c r="SOQ87" s="113"/>
      <c r="SOT87" s="113"/>
      <c r="SOW87" s="113"/>
      <c r="SOZ87" s="113"/>
      <c r="SPC87" s="113"/>
      <c r="SPF87" s="113"/>
      <c r="SPI87" s="113"/>
      <c r="SPL87" s="113"/>
      <c r="SPO87" s="113"/>
      <c r="SPR87" s="113"/>
      <c r="SPU87" s="113"/>
      <c r="SPX87" s="113"/>
      <c r="SQA87" s="113"/>
      <c r="SQD87" s="113"/>
      <c r="SQG87" s="113"/>
      <c r="SQJ87" s="113"/>
      <c r="SQM87" s="113"/>
      <c r="SQP87" s="113"/>
      <c r="SQS87" s="113"/>
      <c r="SQV87" s="113"/>
      <c r="SQY87" s="113"/>
      <c r="SRB87" s="113"/>
      <c r="SRE87" s="113"/>
      <c r="SRH87" s="113"/>
      <c r="SRK87" s="113"/>
      <c r="SRN87" s="113"/>
      <c r="SRQ87" s="113"/>
      <c r="SRT87" s="113"/>
      <c r="SRW87" s="113"/>
      <c r="SRZ87" s="113"/>
      <c r="SSC87" s="113"/>
      <c r="SSF87" s="113"/>
      <c r="SSI87" s="113"/>
      <c r="SSL87" s="113"/>
      <c r="SSO87" s="113"/>
      <c r="SSR87" s="113"/>
      <c r="SSU87" s="113"/>
      <c r="SSX87" s="113"/>
      <c r="STA87" s="113"/>
      <c r="STD87" s="113"/>
      <c r="STG87" s="113"/>
      <c r="STJ87" s="113"/>
      <c r="STM87" s="113"/>
      <c r="STP87" s="113"/>
      <c r="STS87" s="113"/>
      <c r="STV87" s="113"/>
      <c r="STY87" s="113"/>
      <c r="SUB87" s="113"/>
      <c r="SUE87" s="113"/>
      <c r="SUH87" s="113"/>
      <c r="SUK87" s="113"/>
      <c r="SUN87" s="113"/>
      <c r="SUQ87" s="113"/>
      <c r="SUT87" s="113"/>
      <c r="SUW87" s="113"/>
      <c r="SUZ87" s="113"/>
      <c r="SVC87" s="113"/>
      <c r="SVF87" s="113"/>
      <c r="SVI87" s="113"/>
      <c r="SVL87" s="113"/>
      <c r="SVO87" s="113"/>
      <c r="SVR87" s="113"/>
      <c r="SVU87" s="113"/>
      <c r="SVX87" s="113"/>
      <c r="SWA87" s="113"/>
      <c r="SWD87" s="113"/>
      <c r="SWG87" s="113"/>
      <c r="SWJ87" s="113"/>
      <c r="SWM87" s="113"/>
      <c r="SWP87" s="113"/>
      <c r="SWS87" s="113"/>
      <c r="SWV87" s="113"/>
      <c r="SWY87" s="113"/>
      <c r="SXB87" s="113"/>
      <c r="SXE87" s="113"/>
      <c r="SXH87" s="113"/>
      <c r="SXK87" s="113"/>
      <c r="SXN87" s="113"/>
      <c r="SXQ87" s="113"/>
      <c r="SXT87" s="113"/>
      <c r="SXW87" s="113"/>
      <c r="SXZ87" s="113"/>
      <c r="SYC87" s="113"/>
      <c r="SYF87" s="113"/>
      <c r="SYI87" s="113"/>
      <c r="SYL87" s="113"/>
      <c r="SYO87" s="113"/>
      <c r="SYR87" s="113"/>
      <c r="SYU87" s="113"/>
      <c r="SYX87" s="113"/>
      <c r="SZA87" s="113"/>
      <c r="SZD87" s="113"/>
      <c r="SZG87" s="113"/>
      <c r="SZJ87" s="113"/>
      <c r="SZM87" s="113"/>
      <c r="SZP87" s="113"/>
      <c r="SZS87" s="113"/>
      <c r="SZV87" s="113"/>
      <c r="SZY87" s="113"/>
      <c r="TAB87" s="113"/>
      <c r="TAE87" s="113"/>
      <c r="TAH87" s="113"/>
      <c r="TAK87" s="113"/>
      <c r="TAN87" s="113"/>
      <c r="TAQ87" s="113"/>
      <c r="TAT87" s="113"/>
      <c r="TAW87" s="113"/>
      <c r="TAZ87" s="113"/>
      <c r="TBC87" s="113"/>
      <c r="TBF87" s="113"/>
      <c r="TBI87" s="113"/>
      <c r="TBL87" s="113"/>
      <c r="TBO87" s="113"/>
      <c r="TBR87" s="113"/>
      <c r="TBU87" s="113"/>
      <c r="TBX87" s="113"/>
      <c r="TCA87" s="113"/>
      <c r="TCD87" s="113"/>
      <c r="TCG87" s="113"/>
      <c r="TCJ87" s="113"/>
      <c r="TCM87" s="113"/>
      <c r="TCP87" s="113"/>
      <c r="TCS87" s="113"/>
      <c r="TCV87" s="113"/>
      <c r="TCY87" s="113"/>
      <c r="TDB87" s="113"/>
      <c r="TDE87" s="113"/>
      <c r="TDH87" s="113"/>
      <c r="TDK87" s="113"/>
      <c r="TDN87" s="113"/>
      <c r="TDQ87" s="113"/>
      <c r="TDT87" s="113"/>
      <c r="TDW87" s="113"/>
      <c r="TDZ87" s="113"/>
      <c r="TEC87" s="113"/>
      <c r="TEF87" s="113"/>
      <c r="TEI87" s="113"/>
      <c r="TEL87" s="113"/>
      <c r="TEO87" s="113"/>
      <c r="TER87" s="113"/>
      <c r="TEU87" s="113"/>
      <c r="TEX87" s="113"/>
      <c r="TFA87" s="113"/>
      <c r="TFD87" s="113"/>
      <c r="TFG87" s="113"/>
      <c r="TFJ87" s="113"/>
      <c r="TFM87" s="113"/>
      <c r="TFP87" s="113"/>
      <c r="TFS87" s="113"/>
      <c r="TFV87" s="113"/>
      <c r="TFY87" s="113"/>
      <c r="TGB87" s="113"/>
      <c r="TGE87" s="113"/>
      <c r="TGH87" s="113"/>
      <c r="TGK87" s="113"/>
      <c r="TGN87" s="113"/>
      <c r="TGQ87" s="113"/>
      <c r="TGT87" s="113"/>
      <c r="TGW87" s="113"/>
      <c r="TGZ87" s="113"/>
      <c r="THC87" s="113"/>
      <c r="THF87" s="113"/>
      <c r="THI87" s="113"/>
      <c r="THL87" s="113"/>
      <c r="THO87" s="113"/>
      <c r="THR87" s="113"/>
      <c r="THU87" s="113"/>
      <c r="THX87" s="113"/>
      <c r="TIA87" s="113"/>
      <c r="TID87" s="113"/>
      <c r="TIG87" s="113"/>
      <c r="TIJ87" s="113"/>
      <c r="TIM87" s="113"/>
      <c r="TIP87" s="113"/>
      <c r="TIS87" s="113"/>
      <c r="TIV87" s="113"/>
      <c r="TIY87" s="113"/>
      <c r="TJB87" s="113"/>
      <c r="TJE87" s="113"/>
      <c r="TJH87" s="113"/>
      <c r="TJK87" s="113"/>
      <c r="TJN87" s="113"/>
      <c r="TJQ87" s="113"/>
      <c r="TJT87" s="113"/>
      <c r="TJW87" s="113"/>
      <c r="TJZ87" s="113"/>
      <c r="TKC87" s="113"/>
      <c r="TKF87" s="113"/>
      <c r="TKI87" s="113"/>
      <c r="TKL87" s="113"/>
      <c r="TKO87" s="113"/>
      <c r="TKR87" s="113"/>
      <c r="TKU87" s="113"/>
      <c r="TKX87" s="113"/>
      <c r="TLA87" s="113"/>
      <c r="TLD87" s="113"/>
      <c r="TLG87" s="113"/>
      <c r="TLJ87" s="113"/>
      <c r="TLM87" s="113"/>
      <c r="TLP87" s="113"/>
      <c r="TLS87" s="113"/>
      <c r="TLV87" s="113"/>
      <c r="TLY87" s="113"/>
      <c r="TMB87" s="113"/>
      <c r="TME87" s="113"/>
      <c r="TMH87" s="113"/>
      <c r="TMK87" s="113"/>
      <c r="TMN87" s="113"/>
      <c r="TMQ87" s="113"/>
      <c r="TMT87" s="113"/>
      <c r="TMW87" s="113"/>
      <c r="TMZ87" s="113"/>
      <c r="TNC87" s="113"/>
      <c r="TNF87" s="113"/>
      <c r="TNI87" s="113"/>
      <c r="TNL87" s="113"/>
      <c r="TNO87" s="113"/>
      <c r="TNR87" s="113"/>
      <c r="TNU87" s="113"/>
      <c r="TNX87" s="113"/>
      <c r="TOA87" s="113"/>
      <c r="TOD87" s="113"/>
      <c r="TOG87" s="113"/>
      <c r="TOJ87" s="113"/>
      <c r="TOM87" s="113"/>
      <c r="TOP87" s="113"/>
      <c r="TOS87" s="113"/>
      <c r="TOV87" s="113"/>
      <c r="TOY87" s="113"/>
      <c r="TPB87" s="113"/>
      <c r="TPE87" s="113"/>
      <c r="TPH87" s="113"/>
      <c r="TPK87" s="113"/>
      <c r="TPN87" s="113"/>
      <c r="TPQ87" s="113"/>
      <c r="TPT87" s="113"/>
      <c r="TPW87" s="113"/>
      <c r="TPZ87" s="113"/>
      <c r="TQC87" s="113"/>
      <c r="TQF87" s="113"/>
      <c r="TQI87" s="113"/>
      <c r="TQL87" s="113"/>
      <c r="TQO87" s="113"/>
      <c r="TQR87" s="113"/>
      <c r="TQU87" s="113"/>
      <c r="TQX87" s="113"/>
      <c r="TRA87" s="113"/>
      <c r="TRD87" s="113"/>
      <c r="TRG87" s="113"/>
      <c r="TRJ87" s="113"/>
      <c r="TRM87" s="113"/>
      <c r="TRP87" s="113"/>
      <c r="TRS87" s="113"/>
      <c r="TRV87" s="113"/>
      <c r="TRY87" s="113"/>
      <c r="TSB87" s="113"/>
      <c r="TSE87" s="113"/>
      <c r="TSH87" s="113"/>
      <c r="TSK87" s="113"/>
      <c r="TSN87" s="113"/>
      <c r="TSQ87" s="113"/>
      <c r="TST87" s="113"/>
      <c r="TSW87" s="113"/>
      <c r="TSZ87" s="113"/>
      <c r="TTC87" s="113"/>
      <c r="TTF87" s="113"/>
      <c r="TTI87" s="113"/>
      <c r="TTL87" s="113"/>
      <c r="TTO87" s="113"/>
      <c r="TTR87" s="113"/>
      <c r="TTU87" s="113"/>
      <c r="TTX87" s="113"/>
      <c r="TUA87" s="113"/>
      <c r="TUD87" s="113"/>
      <c r="TUG87" s="113"/>
      <c r="TUJ87" s="113"/>
      <c r="TUM87" s="113"/>
      <c r="TUP87" s="113"/>
      <c r="TUS87" s="113"/>
      <c r="TUV87" s="113"/>
      <c r="TUY87" s="113"/>
      <c r="TVB87" s="113"/>
      <c r="TVE87" s="113"/>
      <c r="TVH87" s="113"/>
      <c r="TVK87" s="113"/>
      <c r="TVN87" s="113"/>
      <c r="TVQ87" s="113"/>
      <c r="TVT87" s="113"/>
      <c r="TVW87" s="113"/>
      <c r="TVZ87" s="113"/>
      <c r="TWC87" s="113"/>
      <c r="TWF87" s="113"/>
      <c r="TWI87" s="113"/>
      <c r="TWL87" s="113"/>
      <c r="TWO87" s="113"/>
      <c r="TWR87" s="113"/>
      <c r="TWU87" s="113"/>
      <c r="TWX87" s="113"/>
      <c r="TXA87" s="113"/>
      <c r="TXD87" s="113"/>
      <c r="TXG87" s="113"/>
      <c r="TXJ87" s="113"/>
      <c r="TXM87" s="113"/>
      <c r="TXP87" s="113"/>
      <c r="TXS87" s="113"/>
      <c r="TXV87" s="113"/>
      <c r="TXY87" s="113"/>
      <c r="TYB87" s="113"/>
      <c r="TYE87" s="113"/>
      <c r="TYH87" s="113"/>
      <c r="TYK87" s="113"/>
      <c r="TYN87" s="113"/>
      <c r="TYQ87" s="113"/>
      <c r="TYT87" s="113"/>
      <c r="TYW87" s="113"/>
      <c r="TYZ87" s="113"/>
      <c r="TZC87" s="113"/>
      <c r="TZF87" s="113"/>
      <c r="TZI87" s="113"/>
      <c r="TZL87" s="113"/>
      <c r="TZO87" s="113"/>
      <c r="TZR87" s="113"/>
      <c r="TZU87" s="113"/>
      <c r="TZX87" s="113"/>
      <c r="UAA87" s="113"/>
      <c r="UAD87" s="113"/>
      <c r="UAG87" s="113"/>
      <c r="UAJ87" s="113"/>
      <c r="UAM87" s="113"/>
      <c r="UAP87" s="113"/>
      <c r="UAS87" s="113"/>
      <c r="UAV87" s="113"/>
      <c r="UAY87" s="113"/>
      <c r="UBB87" s="113"/>
      <c r="UBE87" s="113"/>
      <c r="UBH87" s="113"/>
      <c r="UBK87" s="113"/>
      <c r="UBN87" s="113"/>
      <c r="UBQ87" s="113"/>
      <c r="UBT87" s="113"/>
      <c r="UBW87" s="113"/>
      <c r="UBZ87" s="113"/>
      <c r="UCC87" s="113"/>
      <c r="UCF87" s="113"/>
      <c r="UCI87" s="113"/>
      <c r="UCL87" s="113"/>
      <c r="UCO87" s="113"/>
      <c r="UCR87" s="113"/>
      <c r="UCU87" s="113"/>
      <c r="UCX87" s="113"/>
      <c r="UDA87" s="113"/>
      <c r="UDD87" s="113"/>
      <c r="UDG87" s="113"/>
      <c r="UDJ87" s="113"/>
      <c r="UDM87" s="113"/>
      <c r="UDP87" s="113"/>
      <c r="UDS87" s="113"/>
      <c r="UDV87" s="113"/>
      <c r="UDY87" s="113"/>
      <c r="UEB87" s="113"/>
      <c r="UEE87" s="113"/>
      <c r="UEH87" s="113"/>
      <c r="UEK87" s="113"/>
      <c r="UEN87" s="113"/>
      <c r="UEQ87" s="113"/>
      <c r="UET87" s="113"/>
      <c r="UEW87" s="113"/>
      <c r="UEZ87" s="113"/>
      <c r="UFC87" s="113"/>
      <c r="UFF87" s="113"/>
      <c r="UFI87" s="113"/>
      <c r="UFL87" s="113"/>
      <c r="UFO87" s="113"/>
      <c r="UFR87" s="113"/>
      <c r="UFU87" s="113"/>
      <c r="UFX87" s="113"/>
      <c r="UGA87" s="113"/>
      <c r="UGD87" s="113"/>
      <c r="UGG87" s="113"/>
      <c r="UGJ87" s="113"/>
      <c r="UGM87" s="113"/>
      <c r="UGP87" s="113"/>
      <c r="UGS87" s="113"/>
      <c r="UGV87" s="113"/>
      <c r="UGY87" s="113"/>
      <c r="UHB87" s="113"/>
      <c r="UHE87" s="113"/>
      <c r="UHH87" s="113"/>
      <c r="UHK87" s="113"/>
      <c r="UHN87" s="113"/>
      <c r="UHQ87" s="113"/>
      <c r="UHT87" s="113"/>
      <c r="UHW87" s="113"/>
      <c r="UHZ87" s="113"/>
      <c r="UIC87" s="113"/>
      <c r="UIF87" s="113"/>
      <c r="UII87" s="113"/>
      <c r="UIL87" s="113"/>
      <c r="UIO87" s="113"/>
      <c r="UIR87" s="113"/>
      <c r="UIU87" s="113"/>
      <c r="UIX87" s="113"/>
      <c r="UJA87" s="113"/>
      <c r="UJD87" s="113"/>
      <c r="UJG87" s="113"/>
      <c r="UJJ87" s="113"/>
      <c r="UJM87" s="113"/>
      <c r="UJP87" s="113"/>
      <c r="UJS87" s="113"/>
      <c r="UJV87" s="113"/>
      <c r="UJY87" s="113"/>
      <c r="UKB87" s="113"/>
      <c r="UKE87" s="113"/>
      <c r="UKH87" s="113"/>
      <c r="UKK87" s="113"/>
      <c r="UKN87" s="113"/>
      <c r="UKQ87" s="113"/>
      <c r="UKT87" s="113"/>
      <c r="UKW87" s="113"/>
      <c r="UKZ87" s="113"/>
      <c r="ULC87" s="113"/>
      <c r="ULF87" s="113"/>
      <c r="ULI87" s="113"/>
      <c r="ULL87" s="113"/>
      <c r="ULO87" s="113"/>
      <c r="ULR87" s="113"/>
      <c r="ULU87" s="113"/>
      <c r="ULX87" s="113"/>
      <c r="UMA87" s="113"/>
      <c r="UMD87" s="113"/>
      <c r="UMG87" s="113"/>
      <c r="UMJ87" s="113"/>
      <c r="UMM87" s="113"/>
      <c r="UMP87" s="113"/>
      <c r="UMS87" s="113"/>
      <c r="UMV87" s="113"/>
      <c r="UMY87" s="113"/>
      <c r="UNB87" s="113"/>
      <c r="UNE87" s="113"/>
      <c r="UNH87" s="113"/>
      <c r="UNK87" s="113"/>
      <c r="UNN87" s="113"/>
      <c r="UNQ87" s="113"/>
      <c r="UNT87" s="113"/>
      <c r="UNW87" s="113"/>
      <c r="UNZ87" s="113"/>
      <c r="UOC87" s="113"/>
      <c r="UOF87" s="113"/>
      <c r="UOI87" s="113"/>
      <c r="UOL87" s="113"/>
      <c r="UOO87" s="113"/>
      <c r="UOR87" s="113"/>
      <c r="UOU87" s="113"/>
      <c r="UOX87" s="113"/>
      <c r="UPA87" s="113"/>
      <c r="UPD87" s="113"/>
      <c r="UPG87" s="113"/>
      <c r="UPJ87" s="113"/>
      <c r="UPM87" s="113"/>
      <c r="UPP87" s="113"/>
      <c r="UPS87" s="113"/>
      <c r="UPV87" s="113"/>
      <c r="UPY87" s="113"/>
      <c r="UQB87" s="113"/>
      <c r="UQE87" s="113"/>
      <c r="UQH87" s="113"/>
      <c r="UQK87" s="113"/>
      <c r="UQN87" s="113"/>
      <c r="UQQ87" s="113"/>
      <c r="UQT87" s="113"/>
      <c r="UQW87" s="113"/>
      <c r="UQZ87" s="113"/>
      <c r="URC87" s="113"/>
      <c r="URF87" s="113"/>
      <c r="URI87" s="113"/>
      <c r="URL87" s="113"/>
      <c r="URO87" s="113"/>
      <c r="URR87" s="113"/>
      <c r="URU87" s="113"/>
      <c r="URX87" s="113"/>
      <c r="USA87" s="113"/>
      <c r="USD87" s="113"/>
      <c r="USG87" s="113"/>
      <c r="USJ87" s="113"/>
      <c r="USM87" s="113"/>
      <c r="USP87" s="113"/>
      <c r="USS87" s="113"/>
      <c r="USV87" s="113"/>
      <c r="USY87" s="113"/>
      <c r="UTB87" s="113"/>
      <c r="UTE87" s="113"/>
      <c r="UTH87" s="113"/>
      <c r="UTK87" s="113"/>
      <c r="UTN87" s="113"/>
      <c r="UTQ87" s="113"/>
      <c r="UTT87" s="113"/>
      <c r="UTW87" s="113"/>
      <c r="UTZ87" s="113"/>
      <c r="UUC87" s="113"/>
      <c r="UUF87" s="113"/>
      <c r="UUI87" s="113"/>
      <c r="UUL87" s="113"/>
      <c r="UUO87" s="113"/>
      <c r="UUR87" s="113"/>
      <c r="UUU87" s="113"/>
      <c r="UUX87" s="113"/>
      <c r="UVA87" s="113"/>
      <c r="UVD87" s="113"/>
      <c r="UVG87" s="113"/>
      <c r="UVJ87" s="113"/>
      <c r="UVM87" s="113"/>
      <c r="UVP87" s="113"/>
      <c r="UVS87" s="113"/>
      <c r="UVV87" s="113"/>
      <c r="UVY87" s="113"/>
      <c r="UWB87" s="113"/>
      <c r="UWE87" s="113"/>
      <c r="UWH87" s="113"/>
      <c r="UWK87" s="113"/>
      <c r="UWN87" s="113"/>
      <c r="UWQ87" s="113"/>
      <c r="UWT87" s="113"/>
      <c r="UWW87" s="113"/>
      <c r="UWZ87" s="113"/>
      <c r="UXC87" s="113"/>
      <c r="UXF87" s="113"/>
      <c r="UXI87" s="113"/>
      <c r="UXL87" s="113"/>
      <c r="UXO87" s="113"/>
      <c r="UXR87" s="113"/>
      <c r="UXU87" s="113"/>
      <c r="UXX87" s="113"/>
      <c r="UYA87" s="113"/>
      <c r="UYD87" s="113"/>
      <c r="UYG87" s="113"/>
      <c r="UYJ87" s="113"/>
      <c r="UYM87" s="113"/>
      <c r="UYP87" s="113"/>
      <c r="UYS87" s="113"/>
      <c r="UYV87" s="113"/>
      <c r="UYY87" s="113"/>
      <c r="UZB87" s="113"/>
      <c r="UZE87" s="113"/>
      <c r="UZH87" s="113"/>
      <c r="UZK87" s="113"/>
      <c r="UZN87" s="113"/>
      <c r="UZQ87" s="113"/>
      <c r="UZT87" s="113"/>
      <c r="UZW87" s="113"/>
      <c r="UZZ87" s="113"/>
      <c r="VAC87" s="113"/>
      <c r="VAF87" s="113"/>
      <c r="VAI87" s="113"/>
      <c r="VAL87" s="113"/>
      <c r="VAO87" s="113"/>
      <c r="VAR87" s="113"/>
      <c r="VAU87" s="113"/>
      <c r="VAX87" s="113"/>
      <c r="VBA87" s="113"/>
      <c r="VBD87" s="113"/>
      <c r="VBG87" s="113"/>
      <c r="VBJ87" s="113"/>
      <c r="VBM87" s="113"/>
      <c r="VBP87" s="113"/>
      <c r="VBS87" s="113"/>
      <c r="VBV87" s="113"/>
      <c r="VBY87" s="113"/>
      <c r="VCB87" s="113"/>
      <c r="VCE87" s="113"/>
      <c r="VCH87" s="113"/>
      <c r="VCK87" s="113"/>
      <c r="VCN87" s="113"/>
      <c r="VCQ87" s="113"/>
      <c r="VCT87" s="113"/>
      <c r="VCW87" s="113"/>
      <c r="VCZ87" s="113"/>
      <c r="VDC87" s="113"/>
      <c r="VDF87" s="113"/>
      <c r="VDI87" s="113"/>
      <c r="VDL87" s="113"/>
      <c r="VDO87" s="113"/>
      <c r="VDR87" s="113"/>
      <c r="VDU87" s="113"/>
      <c r="VDX87" s="113"/>
      <c r="VEA87" s="113"/>
      <c r="VED87" s="113"/>
      <c r="VEG87" s="113"/>
      <c r="VEJ87" s="113"/>
      <c r="VEM87" s="113"/>
      <c r="VEP87" s="113"/>
      <c r="VES87" s="113"/>
      <c r="VEV87" s="113"/>
      <c r="VEY87" s="113"/>
      <c r="VFB87" s="113"/>
      <c r="VFE87" s="113"/>
      <c r="VFH87" s="113"/>
      <c r="VFK87" s="113"/>
      <c r="VFN87" s="113"/>
      <c r="VFQ87" s="113"/>
      <c r="VFT87" s="113"/>
      <c r="VFW87" s="113"/>
      <c r="VFZ87" s="113"/>
      <c r="VGC87" s="113"/>
      <c r="VGF87" s="113"/>
      <c r="VGI87" s="113"/>
      <c r="VGL87" s="113"/>
      <c r="VGO87" s="113"/>
      <c r="VGR87" s="113"/>
      <c r="VGU87" s="113"/>
      <c r="VGX87" s="113"/>
      <c r="VHA87" s="113"/>
      <c r="VHD87" s="113"/>
      <c r="VHG87" s="113"/>
      <c r="VHJ87" s="113"/>
      <c r="VHM87" s="113"/>
      <c r="VHP87" s="113"/>
      <c r="VHS87" s="113"/>
      <c r="VHV87" s="113"/>
      <c r="VHY87" s="113"/>
      <c r="VIB87" s="113"/>
      <c r="VIE87" s="113"/>
      <c r="VIH87" s="113"/>
      <c r="VIK87" s="113"/>
      <c r="VIN87" s="113"/>
      <c r="VIQ87" s="113"/>
      <c r="VIT87" s="113"/>
      <c r="VIW87" s="113"/>
      <c r="VIZ87" s="113"/>
      <c r="VJC87" s="113"/>
      <c r="VJF87" s="113"/>
      <c r="VJI87" s="113"/>
      <c r="VJL87" s="113"/>
      <c r="VJO87" s="113"/>
      <c r="VJR87" s="113"/>
      <c r="VJU87" s="113"/>
      <c r="VJX87" s="113"/>
      <c r="VKA87" s="113"/>
      <c r="VKD87" s="113"/>
      <c r="VKG87" s="113"/>
      <c r="VKJ87" s="113"/>
      <c r="VKM87" s="113"/>
      <c r="VKP87" s="113"/>
      <c r="VKS87" s="113"/>
      <c r="VKV87" s="113"/>
      <c r="VKY87" s="113"/>
      <c r="VLB87" s="113"/>
      <c r="VLE87" s="113"/>
      <c r="VLH87" s="113"/>
      <c r="VLK87" s="113"/>
      <c r="VLN87" s="113"/>
      <c r="VLQ87" s="113"/>
      <c r="VLT87" s="113"/>
      <c r="VLW87" s="113"/>
      <c r="VLZ87" s="113"/>
      <c r="VMC87" s="113"/>
      <c r="VMF87" s="113"/>
      <c r="VMI87" s="113"/>
      <c r="VML87" s="113"/>
      <c r="VMO87" s="113"/>
      <c r="VMR87" s="113"/>
      <c r="VMU87" s="113"/>
      <c r="VMX87" s="113"/>
      <c r="VNA87" s="113"/>
      <c r="VND87" s="113"/>
      <c r="VNG87" s="113"/>
      <c r="VNJ87" s="113"/>
      <c r="VNM87" s="113"/>
      <c r="VNP87" s="113"/>
      <c r="VNS87" s="113"/>
      <c r="VNV87" s="113"/>
      <c r="VNY87" s="113"/>
      <c r="VOB87" s="113"/>
      <c r="VOE87" s="113"/>
      <c r="VOH87" s="113"/>
      <c r="VOK87" s="113"/>
      <c r="VON87" s="113"/>
      <c r="VOQ87" s="113"/>
      <c r="VOT87" s="113"/>
      <c r="VOW87" s="113"/>
      <c r="VOZ87" s="113"/>
      <c r="VPC87" s="113"/>
      <c r="VPF87" s="113"/>
      <c r="VPI87" s="113"/>
      <c r="VPL87" s="113"/>
      <c r="VPO87" s="113"/>
      <c r="VPR87" s="113"/>
      <c r="VPU87" s="113"/>
      <c r="VPX87" s="113"/>
      <c r="VQA87" s="113"/>
      <c r="VQD87" s="113"/>
      <c r="VQG87" s="113"/>
      <c r="VQJ87" s="113"/>
      <c r="VQM87" s="113"/>
      <c r="VQP87" s="113"/>
      <c r="VQS87" s="113"/>
      <c r="VQV87" s="113"/>
      <c r="VQY87" s="113"/>
      <c r="VRB87" s="113"/>
      <c r="VRE87" s="113"/>
      <c r="VRH87" s="113"/>
      <c r="VRK87" s="113"/>
      <c r="VRN87" s="113"/>
      <c r="VRQ87" s="113"/>
      <c r="VRT87" s="113"/>
      <c r="VRW87" s="113"/>
      <c r="VRZ87" s="113"/>
      <c r="VSC87" s="113"/>
      <c r="VSF87" s="113"/>
      <c r="VSI87" s="113"/>
      <c r="VSL87" s="113"/>
      <c r="VSO87" s="113"/>
      <c r="VSR87" s="113"/>
      <c r="VSU87" s="113"/>
      <c r="VSX87" s="113"/>
      <c r="VTA87" s="113"/>
      <c r="VTD87" s="113"/>
      <c r="VTG87" s="113"/>
      <c r="VTJ87" s="113"/>
      <c r="VTM87" s="113"/>
      <c r="VTP87" s="113"/>
      <c r="VTS87" s="113"/>
      <c r="VTV87" s="113"/>
      <c r="VTY87" s="113"/>
      <c r="VUB87" s="113"/>
      <c r="VUE87" s="113"/>
      <c r="VUH87" s="113"/>
      <c r="VUK87" s="113"/>
      <c r="VUN87" s="113"/>
      <c r="VUQ87" s="113"/>
      <c r="VUT87" s="113"/>
      <c r="VUW87" s="113"/>
      <c r="VUZ87" s="113"/>
      <c r="VVC87" s="113"/>
      <c r="VVF87" s="113"/>
      <c r="VVI87" s="113"/>
      <c r="VVL87" s="113"/>
      <c r="VVO87" s="113"/>
      <c r="VVR87" s="113"/>
      <c r="VVU87" s="113"/>
      <c r="VVX87" s="113"/>
      <c r="VWA87" s="113"/>
      <c r="VWD87" s="113"/>
      <c r="VWG87" s="113"/>
      <c r="VWJ87" s="113"/>
      <c r="VWM87" s="113"/>
      <c r="VWP87" s="113"/>
      <c r="VWS87" s="113"/>
      <c r="VWV87" s="113"/>
      <c r="VWY87" s="113"/>
      <c r="VXB87" s="113"/>
      <c r="VXE87" s="113"/>
      <c r="VXH87" s="113"/>
      <c r="VXK87" s="113"/>
      <c r="VXN87" s="113"/>
      <c r="VXQ87" s="113"/>
      <c r="VXT87" s="113"/>
      <c r="VXW87" s="113"/>
      <c r="VXZ87" s="113"/>
      <c r="VYC87" s="113"/>
      <c r="VYF87" s="113"/>
      <c r="VYI87" s="113"/>
      <c r="VYL87" s="113"/>
      <c r="VYO87" s="113"/>
      <c r="VYR87" s="113"/>
      <c r="VYU87" s="113"/>
      <c r="VYX87" s="113"/>
      <c r="VZA87" s="113"/>
      <c r="VZD87" s="113"/>
      <c r="VZG87" s="113"/>
      <c r="VZJ87" s="113"/>
      <c r="VZM87" s="113"/>
      <c r="VZP87" s="113"/>
      <c r="VZS87" s="113"/>
      <c r="VZV87" s="113"/>
      <c r="VZY87" s="113"/>
      <c r="WAB87" s="113"/>
      <c r="WAE87" s="113"/>
      <c r="WAH87" s="113"/>
      <c r="WAK87" s="113"/>
      <c r="WAN87" s="113"/>
      <c r="WAQ87" s="113"/>
      <c r="WAT87" s="113"/>
      <c r="WAW87" s="113"/>
      <c r="WAZ87" s="113"/>
      <c r="WBC87" s="113"/>
      <c r="WBF87" s="113"/>
      <c r="WBI87" s="113"/>
      <c r="WBL87" s="113"/>
      <c r="WBO87" s="113"/>
      <c r="WBR87" s="113"/>
      <c r="WBU87" s="113"/>
      <c r="WBX87" s="113"/>
      <c r="WCA87" s="113"/>
      <c r="WCD87" s="113"/>
      <c r="WCG87" s="113"/>
      <c r="WCJ87" s="113"/>
      <c r="WCM87" s="113"/>
      <c r="WCP87" s="113"/>
      <c r="WCS87" s="113"/>
      <c r="WCV87" s="113"/>
      <c r="WCY87" s="113"/>
      <c r="WDB87" s="113"/>
      <c r="WDE87" s="113"/>
      <c r="WDH87" s="113"/>
      <c r="WDK87" s="113"/>
      <c r="WDN87" s="113"/>
      <c r="WDQ87" s="113"/>
      <c r="WDT87" s="113"/>
      <c r="WDW87" s="113"/>
      <c r="WDZ87" s="113"/>
      <c r="WEC87" s="113"/>
      <c r="WEF87" s="113"/>
      <c r="WEI87" s="113"/>
      <c r="WEL87" s="113"/>
      <c r="WEO87" s="113"/>
      <c r="WER87" s="113"/>
      <c r="WEU87" s="113"/>
      <c r="WEX87" s="113"/>
      <c r="WFA87" s="113"/>
      <c r="WFD87" s="113"/>
      <c r="WFG87" s="113"/>
      <c r="WFJ87" s="113"/>
      <c r="WFM87" s="113"/>
      <c r="WFP87" s="113"/>
      <c r="WFS87" s="113"/>
      <c r="WFV87" s="113"/>
      <c r="WFY87" s="113"/>
      <c r="WGB87" s="113"/>
      <c r="WGE87" s="113"/>
      <c r="WGH87" s="113"/>
      <c r="WGK87" s="113"/>
      <c r="WGN87" s="113"/>
      <c r="WGQ87" s="113"/>
      <c r="WGT87" s="113"/>
      <c r="WGW87" s="113"/>
      <c r="WGZ87" s="113"/>
      <c r="WHC87" s="113"/>
      <c r="WHF87" s="113"/>
      <c r="WHI87" s="113"/>
      <c r="WHL87" s="113"/>
      <c r="WHO87" s="113"/>
      <c r="WHR87" s="113"/>
      <c r="WHU87" s="113"/>
      <c r="WHX87" s="113"/>
      <c r="WIA87" s="113"/>
      <c r="WID87" s="113"/>
      <c r="WIG87" s="113"/>
      <c r="WIJ87" s="113"/>
      <c r="WIM87" s="113"/>
      <c r="WIP87" s="113"/>
      <c r="WIS87" s="113"/>
      <c r="WIV87" s="113"/>
      <c r="WIY87" s="113"/>
      <c r="WJB87" s="113"/>
      <c r="WJE87" s="113"/>
      <c r="WJH87" s="113"/>
      <c r="WJK87" s="113"/>
      <c r="WJN87" s="113"/>
      <c r="WJQ87" s="113"/>
      <c r="WJT87" s="113"/>
      <c r="WJW87" s="113"/>
      <c r="WJZ87" s="113"/>
      <c r="WKC87" s="113"/>
      <c r="WKF87" s="113"/>
      <c r="WKI87" s="113"/>
      <c r="WKL87" s="113"/>
      <c r="WKO87" s="113"/>
      <c r="WKR87" s="113"/>
      <c r="WKU87" s="113"/>
      <c r="WKX87" s="113"/>
      <c r="WLA87" s="113"/>
      <c r="WLD87" s="113"/>
      <c r="WLG87" s="113"/>
      <c r="WLJ87" s="113"/>
      <c r="WLM87" s="113"/>
      <c r="WLP87" s="113"/>
      <c r="WLS87" s="113"/>
      <c r="WLV87" s="113"/>
      <c r="WLY87" s="113"/>
      <c r="WMB87" s="113"/>
      <c r="WME87" s="113"/>
      <c r="WMH87" s="113"/>
      <c r="WMK87" s="113"/>
      <c r="WMN87" s="113"/>
      <c r="WMQ87" s="113"/>
      <c r="WMT87" s="113"/>
      <c r="WMW87" s="113"/>
      <c r="WMZ87" s="113"/>
      <c r="WNC87" s="113"/>
      <c r="WNF87" s="113"/>
      <c r="WNI87" s="113"/>
      <c r="WNL87" s="113"/>
      <c r="WNO87" s="113"/>
      <c r="WNR87" s="113"/>
      <c r="WNU87" s="113"/>
      <c r="WNX87" s="113"/>
      <c r="WOA87" s="113"/>
      <c r="WOD87" s="113"/>
      <c r="WOG87" s="113"/>
      <c r="WOJ87" s="113"/>
      <c r="WOM87" s="113"/>
      <c r="WOP87" s="113"/>
      <c r="WOS87" s="113"/>
      <c r="WOV87" s="113"/>
      <c r="WOY87" s="113"/>
      <c r="WPB87" s="113"/>
      <c r="WPE87" s="113"/>
      <c r="WPH87" s="113"/>
      <c r="WPK87" s="113"/>
      <c r="WPN87" s="113"/>
      <c r="WPQ87" s="113"/>
      <c r="WPT87" s="113"/>
      <c r="WPW87" s="113"/>
      <c r="WPZ87" s="113"/>
      <c r="WQC87" s="113"/>
      <c r="WQF87" s="113"/>
      <c r="WQI87" s="113"/>
      <c r="WQL87" s="113"/>
      <c r="WQO87" s="113"/>
      <c r="WQR87" s="113"/>
      <c r="WQU87" s="113"/>
      <c r="WQX87" s="113"/>
      <c r="WRA87" s="113"/>
      <c r="WRD87" s="113"/>
      <c r="WRG87" s="113"/>
      <c r="WRJ87" s="113"/>
      <c r="WRM87" s="113"/>
      <c r="WRP87" s="113"/>
      <c r="WRS87" s="113"/>
      <c r="WRV87" s="113"/>
      <c r="WRY87" s="113"/>
      <c r="WSB87" s="113"/>
      <c r="WSE87" s="113"/>
      <c r="WSH87" s="113"/>
      <c r="WSK87" s="113"/>
      <c r="WSN87" s="113"/>
      <c r="WSQ87" s="113"/>
      <c r="WST87" s="113"/>
      <c r="WSW87" s="113"/>
      <c r="WSZ87" s="113"/>
      <c r="WTC87" s="113"/>
      <c r="WTF87" s="113"/>
      <c r="WTI87" s="113"/>
      <c r="WTL87" s="113"/>
      <c r="WTO87" s="113"/>
      <c r="WTR87" s="113"/>
      <c r="WTU87" s="113"/>
      <c r="WTX87" s="113"/>
      <c r="WUA87" s="113"/>
      <c r="WUD87" s="113"/>
      <c r="WUG87" s="113"/>
      <c r="WUJ87" s="113"/>
      <c r="WUM87" s="113"/>
      <c r="WUP87" s="113"/>
      <c r="WUS87" s="113"/>
      <c r="WUV87" s="113"/>
      <c r="WUY87" s="113"/>
      <c r="WVB87" s="113"/>
      <c r="WVE87" s="113"/>
      <c r="WVH87" s="113"/>
      <c r="WVK87" s="113"/>
      <c r="WVN87" s="113"/>
      <c r="WVQ87" s="113"/>
      <c r="WVT87" s="113"/>
      <c r="WVW87" s="113"/>
      <c r="WVZ87" s="113"/>
      <c r="WWC87" s="113"/>
      <c r="WWF87" s="113"/>
      <c r="WWI87" s="113"/>
      <c r="WWL87" s="113"/>
      <c r="WWO87" s="113"/>
      <c r="WWR87" s="113"/>
      <c r="WWU87" s="113"/>
      <c r="WWX87" s="113"/>
      <c r="WXA87" s="113"/>
      <c r="WXD87" s="113"/>
      <c r="WXG87" s="113"/>
      <c r="WXJ87" s="113"/>
      <c r="WXM87" s="113"/>
      <c r="WXP87" s="113"/>
      <c r="WXS87" s="113"/>
      <c r="WXV87" s="113"/>
      <c r="WXY87" s="113"/>
      <c r="WYB87" s="113"/>
      <c r="WYE87" s="113"/>
      <c r="WYH87" s="113"/>
      <c r="WYK87" s="113"/>
      <c r="WYN87" s="113"/>
      <c r="WYQ87" s="113"/>
      <c r="WYT87" s="113"/>
      <c r="WYW87" s="113"/>
      <c r="WYZ87" s="113"/>
      <c r="WZC87" s="113"/>
      <c r="WZF87" s="113"/>
      <c r="WZI87" s="113"/>
      <c r="WZL87" s="113"/>
      <c r="WZO87" s="113"/>
      <c r="WZR87" s="113"/>
      <c r="WZU87" s="113"/>
      <c r="WZX87" s="113"/>
      <c r="XAA87" s="113"/>
      <c r="XAD87" s="113"/>
      <c r="XAG87" s="113"/>
      <c r="XAJ87" s="113"/>
      <c r="XAM87" s="113"/>
      <c r="XAP87" s="113"/>
      <c r="XAS87" s="113"/>
      <c r="XAV87" s="113"/>
      <c r="XAY87" s="113"/>
      <c r="XBB87" s="113"/>
      <c r="XBE87" s="113"/>
      <c r="XBH87" s="113"/>
      <c r="XBK87" s="113"/>
      <c r="XBN87" s="113"/>
      <c r="XBQ87" s="113"/>
      <c r="XBT87" s="113"/>
      <c r="XBW87" s="113"/>
      <c r="XBZ87" s="113"/>
      <c r="XCC87" s="113"/>
      <c r="XCF87" s="113"/>
      <c r="XCI87" s="113"/>
      <c r="XCL87" s="113"/>
      <c r="XCO87" s="113"/>
      <c r="XCR87" s="113"/>
      <c r="XCU87" s="113"/>
      <c r="XCX87" s="113"/>
      <c r="XDA87" s="113"/>
      <c r="XDD87" s="113"/>
      <c r="XDG87" s="113"/>
      <c r="XDJ87" s="113"/>
      <c r="XDM87" s="113"/>
      <c r="XDP87" s="113"/>
      <c r="XDS87" s="113"/>
      <c r="XDV87" s="113"/>
      <c r="XDY87" s="113"/>
      <c r="XEB87" s="113"/>
      <c r="XEE87" s="113"/>
      <c r="XEH87" s="113"/>
      <c r="XEK87" s="113"/>
      <c r="XEN87" s="113"/>
    </row>
    <row r="88" spans="1:1023 1026:2046 2049:3072 3075:4095 4098:5118 5121:6144 6147:7167 7170:8190 8193:9216 9219:10239 10242:11262 11265:12288 12291:13311 13314:14334 14337:15360 15363:16368" s="86" customFormat="1" ht="15.95" customHeight="1">
      <c r="A88" s="77">
        <v>4</v>
      </c>
      <c r="B88" s="77">
        <v>4</v>
      </c>
      <c r="C88" s="89" t="s">
        <v>2</v>
      </c>
      <c r="D88" s="78">
        <f t="shared" ref="D88:F89" si="11">D89</f>
        <v>46092.67</v>
      </c>
      <c r="E88" s="78">
        <f t="shared" si="11"/>
        <v>74840</v>
      </c>
      <c r="F88" s="78">
        <f t="shared" si="11"/>
        <v>68086.819999999992</v>
      </c>
      <c r="G88" s="39">
        <f t="shared" si="9"/>
        <v>147.71724007309621</v>
      </c>
      <c r="H88" s="39">
        <f t="shared" si="10"/>
        <v>90.976509887760542</v>
      </c>
    </row>
    <row r="89" spans="1:1023 1026:2046 2049:3072 3075:4095 4098:5118 5121:6144 6147:7167 7170:8190 8193:9216 9219:10239 10242:11262 11265:12288 12291:13311 13314:14334 14337:15360 15363:16368" ht="15.95" customHeight="1">
      <c r="A89" s="23">
        <v>42</v>
      </c>
      <c r="B89" s="23">
        <v>42</v>
      </c>
      <c r="C89" s="28" t="s">
        <v>69</v>
      </c>
      <c r="D89" s="42">
        <f t="shared" si="11"/>
        <v>46092.67</v>
      </c>
      <c r="E89" s="42">
        <f t="shared" si="11"/>
        <v>74840</v>
      </c>
      <c r="F89" s="42">
        <f t="shared" si="11"/>
        <v>68086.819999999992</v>
      </c>
      <c r="G89" s="39">
        <f t="shared" si="9"/>
        <v>147.71724007309621</v>
      </c>
      <c r="H89" s="39">
        <f t="shared" si="10"/>
        <v>90.976509887760542</v>
      </c>
    </row>
    <row r="90" spans="1:1023 1026:2046 2049:3072 3075:4095 4098:5118 5121:6144 6147:7167 7170:8190 8193:9216 9219:10239 10242:11262 11265:12288 12291:13311 13314:14334 14337:15360 15363:16368" ht="15.95" customHeight="1">
      <c r="A90" s="23">
        <v>422</v>
      </c>
      <c r="B90" s="23">
        <v>422</v>
      </c>
      <c r="C90" s="28" t="s">
        <v>238</v>
      </c>
      <c r="D90" s="42">
        <f>D91+D95+D92+D93+D94</f>
        <v>46092.67</v>
      </c>
      <c r="E90" s="42">
        <f>E91+E92+E93+E94+E95</f>
        <v>74840</v>
      </c>
      <c r="F90" s="42">
        <f>F91+F92+F93+F94+F95</f>
        <v>68086.819999999992</v>
      </c>
      <c r="G90" s="39">
        <f t="shared" si="9"/>
        <v>147.71724007309621</v>
      </c>
      <c r="H90" s="39">
        <f t="shared" si="10"/>
        <v>90.976509887760542</v>
      </c>
    </row>
    <row r="91" spans="1:1023 1026:2046 2049:3072 3075:4095 4098:5118 5121:6144 6147:7167 7170:8190 8193:9216 9219:10239 10242:11262 11265:12288 12291:13311 13314:14334 14337:15360 15363:16368" ht="15.95" customHeight="1">
      <c r="A91" s="23"/>
      <c r="B91" s="23">
        <v>4221</v>
      </c>
      <c r="C91" s="28" t="s">
        <v>71</v>
      </c>
      <c r="D91" s="42">
        <v>23965.81</v>
      </c>
      <c r="E91" s="42">
        <v>10140</v>
      </c>
      <c r="F91" s="42">
        <v>5929.8</v>
      </c>
      <c r="G91" s="39">
        <f t="shared" si="9"/>
        <v>24.74274810657349</v>
      </c>
      <c r="H91" s="39">
        <f t="shared" si="10"/>
        <v>58.479289940828409</v>
      </c>
    </row>
    <row r="92" spans="1:1023 1026:2046 2049:3072 3075:4095 4098:5118 5121:6144 6147:7167 7170:8190 8193:9216 9219:10239 10242:11262 11265:12288 12291:13311 13314:14334 14337:15360 15363:16368" ht="15.95" customHeight="1">
      <c r="A92" s="23"/>
      <c r="B92" s="23">
        <v>4222</v>
      </c>
      <c r="C92" s="28" t="s">
        <v>73</v>
      </c>
      <c r="D92" s="42">
        <v>572.4</v>
      </c>
      <c r="E92" s="42">
        <v>5500</v>
      </c>
      <c r="F92" s="42">
        <v>4465.7700000000004</v>
      </c>
      <c r="G92" s="39">
        <v>0</v>
      </c>
      <c r="H92" s="39">
        <f t="shared" si="10"/>
        <v>81.195818181818197</v>
      </c>
    </row>
    <row r="93" spans="1:1023 1026:2046 2049:3072 3075:4095 4098:5118 5121:6144 6147:7167 7170:8190 8193:9216 9219:10239 10242:11262 11265:12288 12291:13311 13314:14334 14337:15360 15363:16368" ht="15.95" customHeight="1">
      <c r="A93" s="23"/>
      <c r="B93" s="23">
        <v>4223</v>
      </c>
      <c r="C93" s="28" t="s">
        <v>74</v>
      </c>
      <c r="D93" s="42">
        <v>0</v>
      </c>
      <c r="E93" s="42">
        <v>12000</v>
      </c>
      <c r="F93" s="42">
        <v>12971.06</v>
      </c>
      <c r="G93" s="39">
        <v>0</v>
      </c>
      <c r="H93" s="39">
        <f t="shared" si="10"/>
        <v>108.09216666666666</v>
      </c>
    </row>
    <row r="94" spans="1:1023 1026:2046 2049:3072 3075:4095 4098:5118 5121:6144 6147:7167 7170:8190 8193:9216 9219:10239 10242:11262 11265:12288 12291:13311 13314:14334 14337:15360 15363:16368" ht="15.95" customHeight="1">
      <c r="A94" s="23"/>
      <c r="B94" s="23">
        <v>4224</v>
      </c>
      <c r="C94" s="28" t="s">
        <v>103</v>
      </c>
      <c r="D94" s="42">
        <v>19964.84</v>
      </c>
      <c r="E94" s="42">
        <v>45200</v>
      </c>
      <c r="F94" s="42">
        <v>44419.67</v>
      </c>
      <c r="G94" s="39">
        <f t="shared" si="9"/>
        <v>222.48948651729739</v>
      </c>
      <c r="H94" s="39">
        <f t="shared" si="10"/>
        <v>98.273606194690259</v>
      </c>
    </row>
    <row r="95" spans="1:1023 1026:2046 2049:3072 3075:4095 4098:5118 5121:6144 6147:7167 7170:8190 8193:9216 9219:10239 10242:11262 11265:12288 12291:13311 13314:14334 14337:15360 15363:16368" ht="15.95" customHeight="1">
      <c r="A95" s="23"/>
      <c r="B95" s="23">
        <v>4225</v>
      </c>
      <c r="C95" s="28" t="s">
        <v>75</v>
      </c>
      <c r="D95" s="42">
        <v>1589.62</v>
      </c>
      <c r="E95" s="42">
        <v>2000</v>
      </c>
      <c r="F95" s="42">
        <v>300.52</v>
      </c>
      <c r="G95" s="39">
        <v>0</v>
      </c>
      <c r="H95" s="39">
        <f t="shared" si="10"/>
        <v>15.026</v>
      </c>
    </row>
    <row r="96" spans="1:1023 1026:2046 2049:3072 3075:4095 4098:5118 5121:6144 6147:7167 7170:8190 8193:9216 9219:10239 10242:11262 11265:12288 12291:13311 13314:14334 14337:15360 15363:16368">
      <c r="C96" s="16"/>
      <c r="D96" s="14"/>
      <c r="E96" s="14"/>
      <c r="F96" s="14"/>
      <c r="G96" s="46"/>
      <c r="H96" s="46"/>
    </row>
    <row r="97" spans="4:8">
      <c r="D97" s="14"/>
      <c r="E97" s="14"/>
      <c r="F97" s="14"/>
      <c r="G97" s="46"/>
      <c r="H97" s="13"/>
    </row>
    <row r="98" spans="4:8">
      <c r="D98" s="14"/>
      <c r="E98" s="14"/>
      <c r="F98" s="14"/>
      <c r="G98" s="46"/>
      <c r="H98" s="13"/>
    </row>
    <row r="99" spans="4:8">
      <c r="D99" s="14"/>
      <c r="E99" s="14"/>
      <c r="F99" s="14"/>
      <c r="G99" s="46"/>
      <c r="H99" s="13"/>
    </row>
    <row r="100" spans="4:8">
      <c r="D100" s="14"/>
      <c r="E100" s="14"/>
      <c r="F100" s="14"/>
      <c r="G100" s="46"/>
      <c r="H100" s="13"/>
    </row>
    <row r="101" spans="4:8">
      <c r="D101" s="14"/>
      <c r="E101" s="14"/>
      <c r="F101" s="14"/>
      <c r="G101" s="46"/>
      <c r="H101" s="13"/>
    </row>
    <row r="102" spans="4:8">
      <c r="D102" s="14"/>
      <c r="E102" s="14"/>
      <c r="F102" s="14"/>
      <c r="G102" s="46"/>
      <c r="H102" s="13"/>
    </row>
    <row r="103" spans="4:8">
      <c r="D103" s="14"/>
      <c r="E103" s="14"/>
      <c r="F103" s="14"/>
      <c r="G103" s="46"/>
      <c r="H103" s="13"/>
    </row>
    <row r="104" spans="4:8">
      <c r="D104" s="14"/>
      <c r="E104" s="14"/>
      <c r="F104" s="14"/>
      <c r="G104" s="46"/>
      <c r="H104" s="13"/>
    </row>
    <row r="105" spans="4:8">
      <c r="D105" s="14"/>
      <c r="E105" s="14"/>
      <c r="F105" s="14"/>
      <c r="G105" s="46"/>
      <c r="H105" s="13"/>
    </row>
    <row r="106" spans="4:8">
      <c r="D106" s="14"/>
      <c r="E106" s="14"/>
      <c r="F106" s="14"/>
      <c r="G106" s="46"/>
      <c r="H106" s="13"/>
    </row>
    <row r="107" spans="4:8">
      <c r="D107" s="14"/>
      <c r="E107" s="14"/>
      <c r="F107" s="14"/>
      <c r="G107" s="46"/>
      <c r="H107" s="13"/>
    </row>
    <row r="108" spans="4:8">
      <c r="D108" s="14"/>
      <c r="E108" s="14"/>
      <c r="F108" s="14"/>
      <c r="G108" s="46"/>
      <c r="H108" s="13"/>
    </row>
    <row r="109" spans="4:8">
      <c r="D109" s="14"/>
      <c r="E109" s="14"/>
      <c r="F109" s="14"/>
      <c r="G109" s="46"/>
      <c r="H109" s="13"/>
    </row>
    <row r="110" spans="4:8">
      <c r="D110" s="14"/>
      <c r="E110" s="14"/>
      <c r="F110" s="14"/>
      <c r="G110" s="46"/>
      <c r="H110" s="13"/>
    </row>
    <row r="111" spans="4:8">
      <c r="D111" s="14"/>
      <c r="E111" s="14"/>
      <c r="F111" s="14"/>
      <c r="G111" s="46"/>
      <c r="H111" s="13"/>
    </row>
    <row r="112" spans="4:8">
      <c r="D112" s="14"/>
      <c r="E112" s="14"/>
      <c r="F112" s="14"/>
      <c r="G112" s="46"/>
      <c r="H112" s="13"/>
    </row>
    <row r="113" spans="4:8">
      <c r="D113" s="14"/>
      <c r="E113" s="14"/>
      <c r="F113" s="14"/>
      <c r="G113" s="46"/>
      <c r="H113" s="13"/>
    </row>
    <row r="114" spans="4:8">
      <c r="D114" s="14"/>
      <c r="E114" s="14"/>
      <c r="F114" s="14"/>
      <c r="G114" s="46"/>
      <c r="H114" s="13"/>
    </row>
    <row r="115" spans="4:8">
      <c r="D115" s="14"/>
      <c r="E115" s="14"/>
      <c r="F115" s="14"/>
      <c r="G115" s="46"/>
      <c r="H115" s="13"/>
    </row>
    <row r="116" spans="4:8">
      <c r="D116" s="14"/>
      <c r="E116" s="14"/>
      <c r="F116" s="14"/>
      <c r="G116" s="46"/>
      <c r="H116" s="13"/>
    </row>
    <row r="117" spans="4:8">
      <c r="D117" s="14"/>
      <c r="E117" s="14"/>
      <c r="F117" s="14"/>
      <c r="G117" s="46"/>
      <c r="H117" s="13"/>
    </row>
    <row r="118" spans="4:8">
      <c r="D118" s="14"/>
      <c r="E118" s="14"/>
      <c r="F118" s="14"/>
      <c r="G118" s="46"/>
      <c r="H118" s="13"/>
    </row>
    <row r="119" spans="4:8">
      <c r="D119" s="14"/>
      <c r="E119" s="14"/>
      <c r="F119" s="14"/>
      <c r="G119" s="46"/>
      <c r="H119" s="13"/>
    </row>
    <row r="120" spans="4:8">
      <c r="D120" s="14"/>
      <c r="E120" s="14"/>
      <c r="F120" s="14"/>
      <c r="G120" s="46"/>
      <c r="H120" s="13"/>
    </row>
    <row r="121" spans="4:8">
      <c r="D121" s="14"/>
      <c r="E121" s="14"/>
      <c r="F121" s="14"/>
      <c r="G121" s="46"/>
      <c r="H121" s="13"/>
    </row>
    <row r="122" spans="4:8">
      <c r="D122" s="14"/>
      <c r="E122" s="14"/>
      <c r="F122" s="14"/>
      <c r="G122" s="46"/>
      <c r="H122" s="13"/>
    </row>
    <row r="123" spans="4:8">
      <c r="D123" s="14"/>
      <c r="E123" s="14"/>
      <c r="F123" s="14"/>
      <c r="G123" s="46"/>
      <c r="H123" s="13"/>
    </row>
    <row r="124" spans="4:8">
      <c r="D124" s="14"/>
      <c r="E124" s="14"/>
      <c r="F124" s="14"/>
      <c r="G124" s="46"/>
      <c r="H124" s="13"/>
    </row>
    <row r="125" spans="4:8">
      <c r="D125" s="14"/>
      <c r="E125" s="14"/>
      <c r="F125" s="14"/>
      <c r="G125" s="46"/>
      <c r="H125" s="13"/>
    </row>
    <row r="126" spans="4:8">
      <c r="D126" s="14"/>
      <c r="E126" s="14"/>
      <c r="F126" s="14"/>
      <c r="G126" s="46"/>
      <c r="H126" s="13"/>
    </row>
    <row r="127" spans="4:8">
      <c r="D127" s="14"/>
      <c r="E127" s="14"/>
      <c r="F127" s="14"/>
      <c r="G127" s="46"/>
      <c r="H127" s="13"/>
    </row>
    <row r="128" spans="4:8">
      <c r="D128" s="14"/>
      <c r="E128" s="14"/>
      <c r="F128" s="14"/>
      <c r="G128" s="46"/>
      <c r="H128" s="13"/>
    </row>
    <row r="129" spans="4:8">
      <c r="D129" s="14"/>
      <c r="E129" s="14"/>
      <c r="F129" s="14"/>
      <c r="G129" s="46"/>
      <c r="H129" s="13"/>
    </row>
    <row r="130" spans="4:8">
      <c r="D130" s="14"/>
      <c r="E130" s="14"/>
      <c r="F130" s="14"/>
      <c r="G130" s="46"/>
      <c r="H130" s="13"/>
    </row>
    <row r="131" spans="4:8">
      <c r="D131" s="14"/>
      <c r="E131" s="14"/>
      <c r="F131" s="14"/>
      <c r="G131" s="46"/>
      <c r="H131" s="13"/>
    </row>
    <row r="132" spans="4:8">
      <c r="D132" s="14"/>
      <c r="E132" s="14"/>
      <c r="F132" s="14"/>
      <c r="G132" s="46"/>
      <c r="H132" s="13"/>
    </row>
    <row r="133" spans="4:8">
      <c r="D133" s="14"/>
      <c r="E133" s="14"/>
      <c r="F133" s="14"/>
      <c r="G133" s="46"/>
      <c r="H133" s="13"/>
    </row>
    <row r="134" spans="4:8">
      <c r="D134" s="14"/>
      <c r="E134" s="14"/>
      <c r="F134" s="14"/>
      <c r="G134" s="46"/>
      <c r="H134" s="13"/>
    </row>
    <row r="135" spans="4:8">
      <c r="D135" s="14"/>
      <c r="E135" s="14"/>
      <c r="F135" s="14"/>
      <c r="G135" s="46"/>
      <c r="H135" s="13"/>
    </row>
    <row r="136" spans="4:8">
      <c r="D136" s="14"/>
      <c r="E136" s="14"/>
      <c r="F136" s="14"/>
      <c r="G136" s="46"/>
      <c r="H136" s="13"/>
    </row>
    <row r="137" spans="4:8">
      <c r="D137" s="14"/>
      <c r="E137" s="14"/>
      <c r="F137" s="14"/>
      <c r="G137" s="46"/>
      <c r="H137" s="13"/>
    </row>
    <row r="138" spans="4:8">
      <c r="D138" s="14"/>
      <c r="E138" s="14"/>
      <c r="F138" s="14"/>
      <c r="G138" s="46"/>
      <c r="H138" s="13"/>
    </row>
    <row r="139" spans="4:8">
      <c r="D139" s="14"/>
      <c r="E139" s="14"/>
      <c r="F139" s="14"/>
      <c r="G139" s="46"/>
      <c r="H139" s="13"/>
    </row>
    <row r="140" spans="4:8">
      <c r="D140" s="14"/>
      <c r="E140" s="14"/>
      <c r="F140" s="14"/>
      <c r="G140" s="46"/>
      <c r="H140" s="13"/>
    </row>
    <row r="141" spans="4:8">
      <c r="D141" s="14"/>
      <c r="E141" s="14"/>
      <c r="F141" s="14"/>
      <c r="G141" s="46"/>
      <c r="H141" s="13"/>
    </row>
    <row r="142" spans="4:8">
      <c r="D142" s="14"/>
      <c r="E142" s="14"/>
      <c r="F142" s="14"/>
      <c r="G142" s="46"/>
      <c r="H142" s="13"/>
    </row>
    <row r="143" spans="4:8">
      <c r="D143" s="14"/>
      <c r="E143" s="14"/>
      <c r="F143" s="14"/>
      <c r="G143" s="46"/>
      <c r="H143" s="13"/>
    </row>
    <row r="144" spans="4:8">
      <c r="D144" s="14"/>
      <c r="E144" s="14"/>
      <c r="F144" s="14"/>
      <c r="G144" s="46"/>
      <c r="H144" s="13"/>
    </row>
    <row r="145" spans="4:8">
      <c r="D145" s="14"/>
      <c r="E145" s="14"/>
      <c r="F145" s="14"/>
      <c r="G145" s="46"/>
      <c r="H145" s="13"/>
    </row>
    <row r="146" spans="4:8">
      <c r="D146" s="14"/>
      <c r="E146" s="14"/>
      <c r="F146" s="14"/>
      <c r="G146" s="46"/>
      <c r="H146" s="13"/>
    </row>
    <row r="147" spans="4:8">
      <c r="D147" s="14"/>
      <c r="E147" s="14"/>
      <c r="F147" s="14"/>
      <c r="G147" s="46"/>
      <c r="H147" s="13"/>
    </row>
    <row r="148" spans="4:8">
      <c r="D148" s="14"/>
      <c r="E148" s="14"/>
      <c r="F148" s="14"/>
      <c r="G148" s="46"/>
      <c r="H148" s="13"/>
    </row>
    <row r="149" spans="4:8">
      <c r="D149" s="14"/>
      <c r="E149" s="14"/>
      <c r="F149" s="14"/>
      <c r="G149" s="46"/>
      <c r="H149" s="13"/>
    </row>
    <row r="150" spans="4:8">
      <c r="D150" s="14"/>
      <c r="E150" s="14"/>
      <c r="F150" s="14"/>
      <c r="G150" s="46"/>
      <c r="H150" s="13"/>
    </row>
    <row r="151" spans="4:8">
      <c r="D151" s="14"/>
      <c r="E151" s="14"/>
      <c r="F151" s="14"/>
      <c r="G151" s="46"/>
      <c r="H151" s="13"/>
    </row>
    <row r="152" spans="4:8">
      <c r="D152" s="14"/>
      <c r="E152" s="14"/>
      <c r="F152" s="14"/>
      <c r="G152" s="46"/>
      <c r="H152" s="13"/>
    </row>
    <row r="153" spans="4:8">
      <c r="D153" s="14"/>
      <c r="E153" s="14"/>
      <c r="F153" s="14"/>
      <c r="G153" s="46"/>
      <c r="H153" s="13"/>
    </row>
    <row r="154" spans="4:8">
      <c r="D154" s="14"/>
      <c r="E154" s="14"/>
      <c r="F154" s="14"/>
      <c r="G154" s="46"/>
      <c r="H154" s="13"/>
    </row>
    <row r="155" spans="4:8">
      <c r="D155" s="14"/>
      <c r="E155" s="14"/>
      <c r="F155" s="14"/>
      <c r="G155" s="46"/>
      <c r="H155" s="13"/>
    </row>
    <row r="156" spans="4:8">
      <c r="D156" s="14"/>
      <c r="E156" s="14"/>
      <c r="F156" s="14"/>
      <c r="G156" s="46"/>
      <c r="H156" s="13"/>
    </row>
    <row r="157" spans="4:8">
      <c r="D157" s="14"/>
      <c r="E157" s="14"/>
      <c r="F157" s="14"/>
      <c r="G157" s="46"/>
      <c r="H157" s="13"/>
    </row>
    <row r="158" spans="4:8">
      <c r="D158" s="14"/>
      <c r="E158" s="14"/>
      <c r="F158" s="14"/>
      <c r="G158" s="46"/>
      <c r="H158" s="13"/>
    </row>
    <row r="159" spans="4:8">
      <c r="D159" s="14"/>
      <c r="E159" s="14"/>
      <c r="F159" s="14"/>
      <c r="G159" s="46"/>
      <c r="H159" s="13"/>
    </row>
    <row r="160" spans="4:8">
      <c r="D160" s="14"/>
      <c r="E160" s="14"/>
      <c r="F160" s="14"/>
      <c r="G160" s="46"/>
      <c r="H160" s="13"/>
    </row>
    <row r="161" spans="4:8">
      <c r="D161" s="14"/>
      <c r="E161" s="14"/>
      <c r="F161" s="14"/>
      <c r="G161" s="46"/>
      <c r="H161" s="13"/>
    </row>
    <row r="162" spans="4:8">
      <c r="D162" s="14"/>
      <c r="E162" s="14"/>
      <c r="F162" s="14"/>
      <c r="G162" s="46"/>
      <c r="H162" s="13"/>
    </row>
    <row r="163" spans="4:8">
      <c r="D163" s="14"/>
      <c r="E163" s="14"/>
      <c r="F163" s="14"/>
      <c r="G163" s="46"/>
      <c r="H163" s="13"/>
    </row>
    <row r="164" spans="4:8">
      <c r="D164" s="14"/>
      <c r="E164" s="14"/>
      <c r="F164" s="14"/>
      <c r="G164" s="46"/>
      <c r="H164" s="13"/>
    </row>
    <row r="165" spans="4:8">
      <c r="D165" s="14"/>
      <c r="E165" s="14"/>
      <c r="F165" s="14"/>
      <c r="G165" s="46"/>
      <c r="H165" s="13"/>
    </row>
    <row r="166" spans="4:8">
      <c r="D166" s="14"/>
      <c r="E166" s="14"/>
      <c r="F166" s="14"/>
      <c r="G166" s="46"/>
      <c r="H166" s="13"/>
    </row>
    <row r="167" spans="4:8">
      <c r="D167" s="14"/>
      <c r="E167" s="14"/>
      <c r="F167" s="14"/>
      <c r="G167" s="46"/>
      <c r="H167" s="13"/>
    </row>
    <row r="168" spans="4:8">
      <c r="D168" s="14"/>
      <c r="E168" s="14"/>
      <c r="F168" s="14"/>
      <c r="G168" s="46"/>
      <c r="H168" s="13"/>
    </row>
    <row r="169" spans="4:8">
      <c r="D169" s="14"/>
      <c r="E169" s="14"/>
      <c r="F169" s="14"/>
      <c r="G169" s="46"/>
      <c r="H169" s="13"/>
    </row>
    <row r="170" spans="4:8">
      <c r="D170" s="14"/>
      <c r="E170" s="14"/>
      <c r="F170" s="14"/>
      <c r="G170" s="46"/>
      <c r="H170" s="13"/>
    </row>
    <row r="171" spans="4:8">
      <c r="D171" s="14"/>
      <c r="E171" s="14"/>
      <c r="F171" s="14"/>
      <c r="G171" s="46"/>
      <c r="H171" s="13"/>
    </row>
    <row r="172" spans="4:8">
      <c r="D172" s="14"/>
      <c r="E172" s="14"/>
      <c r="F172" s="14"/>
      <c r="G172" s="46"/>
      <c r="H172" s="13"/>
    </row>
    <row r="173" spans="4:8">
      <c r="D173" s="14"/>
      <c r="E173" s="14"/>
      <c r="F173" s="14"/>
      <c r="G173" s="46"/>
      <c r="H173" s="13"/>
    </row>
    <row r="174" spans="4:8">
      <c r="D174" s="14"/>
      <c r="E174" s="14"/>
      <c r="F174" s="14"/>
      <c r="G174" s="46"/>
      <c r="H174" s="13"/>
    </row>
    <row r="175" spans="4:8">
      <c r="D175" s="14"/>
      <c r="E175" s="14"/>
      <c r="F175" s="14"/>
      <c r="G175" s="46"/>
      <c r="H175" s="13"/>
    </row>
    <row r="176" spans="4:8">
      <c r="D176" s="14"/>
      <c r="E176" s="14"/>
      <c r="F176" s="14"/>
      <c r="G176" s="46"/>
      <c r="H176" s="13"/>
    </row>
    <row r="177" spans="4:8">
      <c r="D177" s="14"/>
      <c r="E177" s="14"/>
      <c r="F177" s="14"/>
      <c r="G177" s="46"/>
      <c r="H177" s="13"/>
    </row>
    <row r="178" spans="4:8">
      <c r="D178" s="14"/>
      <c r="E178" s="14"/>
      <c r="F178" s="14"/>
      <c r="G178" s="46"/>
      <c r="H178" s="13"/>
    </row>
    <row r="179" spans="4:8">
      <c r="D179" s="14"/>
      <c r="E179" s="14"/>
      <c r="F179" s="14"/>
      <c r="G179" s="46"/>
      <c r="H179" s="13"/>
    </row>
    <row r="180" spans="4:8">
      <c r="D180" s="14"/>
      <c r="E180" s="14"/>
      <c r="F180" s="14"/>
      <c r="G180" s="46"/>
      <c r="H180" s="13"/>
    </row>
    <row r="181" spans="4:8">
      <c r="D181" s="14"/>
      <c r="E181" s="14"/>
      <c r="F181" s="14"/>
      <c r="G181" s="46"/>
      <c r="H181" s="13"/>
    </row>
    <row r="182" spans="4:8">
      <c r="D182" s="14"/>
      <c r="E182" s="14"/>
      <c r="F182" s="14"/>
      <c r="G182" s="46"/>
      <c r="H182" s="13"/>
    </row>
    <row r="183" spans="4:8">
      <c r="D183" s="14"/>
      <c r="E183" s="14"/>
      <c r="F183" s="14"/>
      <c r="G183" s="46"/>
      <c r="H183" s="13"/>
    </row>
    <row r="184" spans="4:8">
      <c r="D184" s="14"/>
      <c r="E184" s="14"/>
      <c r="F184" s="14"/>
      <c r="G184" s="46"/>
      <c r="H184" s="13"/>
    </row>
    <row r="185" spans="4:8">
      <c r="D185" s="14"/>
      <c r="E185" s="14"/>
      <c r="F185" s="14"/>
      <c r="G185" s="46"/>
      <c r="H185" s="13"/>
    </row>
    <row r="186" spans="4:8">
      <c r="D186" s="14"/>
      <c r="E186" s="14"/>
      <c r="F186" s="14"/>
      <c r="G186" s="46"/>
      <c r="H186" s="13"/>
    </row>
    <row r="187" spans="4:8">
      <c r="D187" s="14"/>
      <c r="E187" s="14"/>
      <c r="F187" s="14"/>
      <c r="G187" s="46"/>
      <c r="H187" s="13"/>
    </row>
    <row r="188" spans="4:8">
      <c r="D188" s="14"/>
      <c r="E188" s="14"/>
      <c r="F188" s="14"/>
      <c r="G188" s="46"/>
      <c r="H188" s="13"/>
    </row>
    <row r="189" spans="4:8">
      <c r="D189" s="14"/>
      <c r="E189" s="14"/>
      <c r="F189" s="14"/>
      <c r="G189" s="46"/>
      <c r="H189" s="13"/>
    </row>
    <row r="190" spans="4:8">
      <c r="D190" s="14"/>
      <c r="E190" s="14"/>
      <c r="F190" s="14"/>
      <c r="G190" s="46"/>
      <c r="H190" s="13"/>
    </row>
    <row r="191" spans="4:8">
      <c r="D191" s="14"/>
      <c r="E191" s="14"/>
      <c r="F191" s="14"/>
      <c r="G191" s="46"/>
      <c r="H191" s="13"/>
    </row>
    <row r="192" spans="4:8">
      <c r="D192" s="14"/>
      <c r="E192" s="14"/>
      <c r="F192" s="14"/>
      <c r="G192" s="46"/>
      <c r="H192" s="13"/>
    </row>
    <row r="193" spans="4:8">
      <c r="D193" s="14"/>
      <c r="E193" s="14"/>
      <c r="F193" s="14"/>
      <c r="G193" s="46"/>
      <c r="H193" s="13"/>
    </row>
    <row r="194" spans="4:8">
      <c r="D194" s="14"/>
      <c r="E194" s="14"/>
      <c r="F194" s="14"/>
      <c r="G194" s="46"/>
      <c r="H194" s="13"/>
    </row>
    <row r="195" spans="4:8">
      <c r="D195" s="14"/>
      <c r="E195" s="14"/>
      <c r="F195" s="14"/>
      <c r="G195" s="46"/>
      <c r="H195" s="13"/>
    </row>
    <row r="196" spans="4:8">
      <c r="D196" s="14"/>
      <c r="E196" s="14"/>
      <c r="F196" s="14"/>
      <c r="G196" s="46"/>
      <c r="H196" s="13"/>
    </row>
    <row r="197" spans="4:8">
      <c r="D197" s="14"/>
      <c r="E197" s="14"/>
      <c r="F197" s="14"/>
      <c r="G197" s="46"/>
      <c r="H197" s="13"/>
    </row>
    <row r="198" spans="4:8">
      <c r="D198" s="14"/>
      <c r="E198" s="14"/>
      <c r="F198" s="14"/>
      <c r="G198" s="46"/>
      <c r="H198" s="13"/>
    </row>
    <row r="199" spans="4:8">
      <c r="D199" s="14"/>
      <c r="E199" s="14"/>
      <c r="F199" s="14"/>
      <c r="G199" s="46"/>
      <c r="H199" s="13"/>
    </row>
    <row r="200" spans="4:8">
      <c r="D200" s="14"/>
      <c r="E200" s="14"/>
      <c r="F200" s="14"/>
      <c r="G200" s="46"/>
      <c r="H200" s="13"/>
    </row>
    <row r="201" spans="4:8">
      <c r="D201" s="14"/>
      <c r="E201" s="14"/>
      <c r="F201" s="14"/>
      <c r="G201" s="46"/>
      <c r="H201" s="13"/>
    </row>
    <row r="202" spans="4:8">
      <c r="D202" s="14"/>
      <c r="E202" s="14"/>
      <c r="F202" s="14"/>
      <c r="G202" s="46"/>
      <c r="H202" s="13"/>
    </row>
    <row r="203" spans="4:8">
      <c r="D203" s="14"/>
      <c r="E203" s="14"/>
      <c r="F203" s="14"/>
      <c r="G203" s="46"/>
      <c r="H203" s="13"/>
    </row>
    <row r="204" spans="4:8">
      <c r="D204" s="14"/>
      <c r="E204" s="14"/>
      <c r="F204" s="14"/>
      <c r="G204" s="46"/>
      <c r="H204" s="13"/>
    </row>
    <row r="205" spans="4:8">
      <c r="D205" s="14"/>
      <c r="E205" s="14"/>
      <c r="F205" s="14"/>
      <c r="G205" s="46"/>
      <c r="H205" s="13"/>
    </row>
    <row r="206" spans="4:8">
      <c r="D206" s="14"/>
      <c r="E206" s="14"/>
      <c r="F206" s="14"/>
      <c r="G206" s="46"/>
      <c r="H206" s="13"/>
    </row>
    <row r="207" spans="4:8">
      <c r="D207" s="14"/>
      <c r="E207" s="14"/>
      <c r="F207" s="14"/>
      <c r="G207" s="46"/>
      <c r="H207" s="13"/>
    </row>
    <row r="208" spans="4:8">
      <c r="D208" s="14"/>
      <c r="E208" s="14"/>
      <c r="F208" s="14"/>
      <c r="G208" s="46"/>
      <c r="H208" s="13"/>
    </row>
    <row r="209" spans="4:8">
      <c r="D209" s="14"/>
      <c r="E209" s="14"/>
      <c r="F209" s="14"/>
      <c r="G209" s="46"/>
      <c r="H209" s="13"/>
    </row>
    <row r="210" spans="4:8">
      <c r="D210" s="14"/>
      <c r="E210" s="14"/>
      <c r="F210" s="14"/>
      <c r="G210" s="46"/>
      <c r="H210" s="13"/>
    </row>
    <row r="211" spans="4:8">
      <c r="D211" s="14"/>
      <c r="E211" s="14"/>
      <c r="F211" s="14"/>
      <c r="G211" s="46"/>
      <c r="H211" s="13"/>
    </row>
    <row r="212" spans="4:8">
      <c r="D212" s="14"/>
      <c r="E212" s="14"/>
      <c r="F212" s="14"/>
      <c r="G212" s="46"/>
      <c r="H212" s="13"/>
    </row>
    <row r="213" spans="4:8">
      <c r="D213" s="14"/>
      <c r="E213" s="14"/>
      <c r="F213" s="14"/>
      <c r="G213" s="46"/>
      <c r="H213" s="13"/>
    </row>
    <row r="214" spans="4:8">
      <c r="D214" s="14"/>
      <c r="E214" s="14"/>
      <c r="F214" s="14"/>
      <c r="G214" s="46"/>
      <c r="H214" s="13"/>
    </row>
    <row r="215" spans="4:8">
      <c r="D215" s="14"/>
      <c r="E215" s="14"/>
      <c r="F215" s="14"/>
      <c r="G215" s="46"/>
      <c r="H215" s="13"/>
    </row>
    <row r="216" spans="4:8">
      <c r="D216" s="14"/>
      <c r="E216" s="14"/>
      <c r="F216" s="14"/>
      <c r="G216" s="46"/>
      <c r="H216" s="13"/>
    </row>
    <row r="217" spans="4:8">
      <c r="D217" s="14"/>
      <c r="E217" s="14"/>
      <c r="F217" s="14"/>
      <c r="G217" s="46"/>
      <c r="H217" s="13"/>
    </row>
    <row r="218" spans="4:8">
      <c r="D218" s="14"/>
      <c r="E218" s="14"/>
      <c r="F218" s="14"/>
      <c r="G218" s="46"/>
      <c r="H218" s="13"/>
    </row>
    <row r="219" spans="4:8">
      <c r="D219" s="14"/>
      <c r="E219" s="14"/>
      <c r="F219" s="14"/>
      <c r="G219" s="46"/>
      <c r="H219" s="13"/>
    </row>
    <row r="220" spans="4:8">
      <c r="D220" s="14"/>
      <c r="E220" s="14"/>
      <c r="F220" s="14"/>
      <c r="G220" s="46"/>
      <c r="H220" s="13"/>
    </row>
    <row r="221" spans="4:8">
      <c r="D221" s="14"/>
      <c r="E221" s="14"/>
      <c r="F221" s="14"/>
      <c r="G221" s="46"/>
      <c r="H221" s="13"/>
    </row>
    <row r="222" spans="4:8">
      <c r="D222" s="14"/>
      <c r="E222" s="14"/>
      <c r="F222" s="14"/>
      <c r="G222" s="46"/>
      <c r="H222" s="13"/>
    </row>
    <row r="223" spans="4:8">
      <c r="D223" s="14"/>
      <c r="E223" s="14"/>
      <c r="F223" s="14"/>
      <c r="G223" s="46"/>
      <c r="H223" s="13"/>
    </row>
    <row r="224" spans="4:8">
      <c r="D224" s="14"/>
      <c r="E224" s="14"/>
      <c r="F224" s="14"/>
      <c r="H224" s="13"/>
    </row>
    <row r="225" spans="4:8">
      <c r="D225" s="14"/>
      <c r="E225" s="14"/>
      <c r="F225" s="14"/>
      <c r="H225" s="13"/>
    </row>
    <row r="226" spans="4:8">
      <c r="D226" s="14"/>
      <c r="E226" s="14"/>
      <c r="F226" s="14"/>
      <c r="H226" s="13"/>
    </row>
    <row r="227" spans="4:8">
      <c r="D227" s="14"/>
      <c r="E227" s="14"/>
      <c r="F227" s="14"/>
      <c r="H227" s="13"/>
    </row>
    <row r="228" spans="4:8">
      <c r="D228" s="14"/>
      <c r="E228" s="14"/>
      <c r="F228" s="14"/>
      <c r="H228" s="13"/>
    </row>
    <row r="229" spans="4:8">
      <c r="D229" s="14"/>
      <c r="E229" s="14"/>
      <c r="F229" s="14"/>
      <c r="H229" s="13"/>
    </row>
    <row r="230" spans="4:8">
      <c r="D230" s="14"/>
      <c r="E230" s="14"/>
      <c r="F230" s="14"/>
    </row>
    <row r="231" spans="4:8">
      <c r="D231" s="14"/>
      <c r="E231" s="14"/>
      <c r="F231" s="14"/>
    </row>
    <row r="232" spans="4:8">
      <c r="D232" s="14"/>
      <c r="E232" s="14"/>
      <c r="F232" s="14"/>
    </row>
    <row r="233" spans="4:8">
      <c r="D233" s="14"/>
      <c r="E233" s="14"/>
      <c r="F233" s="14"/>
    </row>
    <row r="234" spans="4:8">
      <c r="D234" s="14"/>
      <c r="E234" s="14"/>
      <c r="F234" s="14"/>
    </row>
    <row r="235" spans="4:8">
      <c r="D235" s="14"/>
      <c r="E235" s="14"/>
      <c r="F235" s="14"/>
    </row>
    <row r="236" spans="4:8">
      <c r="D236" s="14"/>
      <c r="E236" s="14"/>
      <c r="F236" s="14"/>
    </row>
    <row r="237" spans="4:8">
      <c r="D237" s="14"/>
      <c r="E237" s="14"/>
      <c r="F237" s="14"/>
    </row>
    <row r="238" spans="4:8">
      <c r="D238" s="14"/>
      <c r="E238" s="14"/>
      <c r="F238" s="14"/>
    </row>
  </sheetData>
  <protectedRanges>
    <protectedRange algorithmName="SHA-512" hashValue="R8frfBQ/MhInQYm+jLEgMwgPwCkrGPIUaxyIFLRSCn/+fIsUU6bmJDax/r7gTh2PEAEvgODYwg0rRRjqSM/oww==" saltValue="tbZzHO5lCNHCDH5y3XGZag==" spinCount="100000" sqref="C13" name="Range1_6"/>
    <protectedRange algorithmName="SHA-512" hashValue="R8frfBQ/MhInQYm+jLEgMwgPwCkrGPIUaxyIFLRSCn/+fIsUU6bmJDax/r7gTh2PEAEvgODYwg0rRRjqSM/oww==" saltValue="tbZzHO5lCNHCDH5y3XGZag==" spinCount="100000" sqref="F28:F29 D28:D29" name="Range1_10"/>
    <protectedRange algorithmName="SHA-512" hashValue="R8frfBQ/MhInQYm+jLEgMwgPwCkrGPIUaxyIFLRSCn/+fIsUU6bmJDax/r7gTh2PEAEvgODYwg0rRRjqSM/oww==" saltValue="tbZzHO5lCNHCDH5y3XGZag==" spinCount="100000" sqref="C28" name="Range1_11"/>
    <protectedRange algorithmName="SHA-512" hashValue="R8frfBQ/MhInQYm+jLEgMwgPwCkrGPIUaxyIFLRSCn/+fIsUU6bmJDax/r7gTh2PEAEvgODYwg0rRRjqSM/oww==" saltValue="tbZzHO5lCNHCDH5y3XGZag==" spinCount="100000" sqref="C29:C30" name="Range1_12"/>
    <protectedRange algorithmName="SHA-512" hashValue="R8frfBQ/MhInQYm+jLEgMwgPwCkrGPIUaxyIFLRSCn/+fIsUU6bmJDax/r7gTh2PEAEvgODYwg0rRRjqSM/oww==" saltValue="tbZzHO5lCNHCDH5y3XGZag==" spinCount="100000" sqref="F30 D30" name="Range1_13"/>
    <protectedRange algorithmName="SHA-512" hashValue="R8frfBQ/MhInQYm+jLEgMwgPwCkrGPIUaxyIFLRSCn/+fIsUU6bmJDax/r7gTh2PEAEvgODYwg0rRRjqSM/oww==" saltValue="tbZzHO5lCNHCDH5y3XGZag==" spinCount="100000" sqref="F35" name="Range1_15"/>
    <protectedRange algorithmName="SHA-512" hashValue="R8frfBQ/MhInQYm+jLEgMwgPwCkrGPIUaxyIFLRSCn/+fIsUU6bmJDax/r7gTh2PEAEvgODYwg0rRRjqSM/oww==" saltValue="tbZzHO5lCNHCDH5y3XGZag==" spinCount="100000" sqref="C9" name="Range1_4"/>
    <protectedRange algorithmName="SHA-512" hashValue="R8frfBQ/MhInQYm+jLEgMwgPwCkrGPIUaxyIFLRSCn/+fIsUU6bmJDax/r7gTh2PEAEvgODYwg0rRRjqSM/oww==" saltValue="tbZzHO5lCNHCDH5y3XGZag==" spinCount="100000" sqref="C10" name="Range1_5"/>
    <protectedRange algorithmName="SHA-512" hashValue="R8frfBQ/MhInQYm+jLEgMwgPwCkrGPIUaxyIFLRSCn/+fIsUU6bmJDax/r7gTh2PEAEvgODYwg0rRRjqSM/oww==" saltValue="tbZzHO5lCNHCDH5y3XGZag==" spinCount="100000" sqref="C14" name="Range1_7"/>
    <protectedRange algorithmName="SHA-512" hashValue="R8frfBQ/MhInQYm+jLEgMwgPwCkrGPIUaxyIFLRSCn/+fIsUU6bmJDax/r7gTh2PEAEvgODYwg0rRRjqSM/oww==" saltValue="tbZzHO5lCNHCDH5y3XGZag==" spinCount="100000" sqref="C15" name="Range1_8"/>
    <protectedRange algorithmName="SHA-512" hashValue="R8frfBQ/MhInQYm+jLEgMwgPwCkrGPIUaxyIFLRSCn/+fIsUU6bmJDax/r7gTh2PEAEvgODYwg0rRRjqSM/oww==" saltValue="tbZzHO5lCNHCDH5y3XGZag==" spinCount="100000" sqref="C86" name="Range1"/>
    <protectedRange algorithmName="SHA-512" hashValue="R8frfBQ/MhInQYm+jLEgMwgPwCkrGPIUaxyIFLRSCn/+fIsUU6bmJDax/r7gTh2PEAEvgODYwg0rRRjqSM/oww==" saltValue="tbZzHO5lCNHCDH5y3XGZag==" spinCount="100000" sqref="C11" name="Range1_1"/>
    <protectedRange algorithmName="SHA-512" hashValue="R8frfBQ/MhInQYm+jLEgMwgPwCkrGPIUaxyIFLRSCn/+fIsUU6bmJDax/r7gTh2PEAEvgODYwg0rRRjqSM/oww==" saltValue="tbZzHO5lCNHCDH5y3XGZag==" spinCount="100000" sqref="C12" name="Range1_2"/>
  </protectedRanges>
  <mergeCells count="6">
    <mergeCell ref="A36:C36"/>
    <mergeCell ref="A2:H2"/>
    <mergeCell ref="A3:H3"/>
    <mergeCell ref="A4:C4"/>
    <mergeCell ref="C1:F1"/>
    <mergeCell ref="A6:C6"/>
  </mergeCells>
  <pageMargins left="0.94488188976377963" right="7.874015748031496E-2" top="0.47244094488188981" bottom="0.47244094488188981" header="0.31496062992125984" footer="0.31496062992125984"/>
  <pageSetup paperSize="9" scale="69" fitToHeight="0" orientation="landscape" r:id="rId1"/>
  <headerFooter>
    <oddFooter>&amp;C&amp;"Arial,Regular"&amp;9&amp;P</oddFooter>
  </headerFooter>
  <rowBreaks count="1" manualBreakCount="1">
    <brk id="46" max="7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N167"/>
  <sheetViews>
    <sheetView view="pageBreakPreview" topLeftCell="B1" zoomScale="60" zoomScaleNormal="80" workbookViewId="0">
      <pane ySplit="3" topLeftCell="A27" activePane="bottomLeft" state="frozen"/>
      <selection pane="bottomLeft" activeCell="S38" sqref="S38"/>
    </sheetView>
  </sheetViews>
  <sheetFormatPr defaultRowHeight="12.75"/>
  <cols>
    <col min="1" max="1" width="4.28515625" style="29" customWidth="1"/>
    <col min="2" max="2" width="5.28515625" style="29" customWidth="1"/>
    <col min="3" max="3" width="45.85546875" style="29" customWidth="1"/>
    <col min="4" max="4" width="20.5703125" style="60" customWidth="1"/>
    <col min="5" max="5" width="15.5703125" style="53" customWidth="1"/>
    <col min="6" max="6" width="20.140625" style="29" customWidth="1"/>
    <col min="7" max="7" width="8.140625" style="29" customWidth="1"/>
    <col min="8" max="8" width="7.85546875" style="29" customWidth="1"/>
    <col min="9" max="9" width="0.28515625" style="29" hidden="1" customWidth="1"/>
    <col min="10" max="10" width="0.140625" style="29" hidden="1" customWidth="1"/>
    <col min="11" max="11" width="11.28515625" style="29" customWidth="1"/>
    <col min="12" max="13" width="9.7109375" style="29" bestFit="1" customWidth="1"/>
    <col min="14" max="14" width="12.5703125" style="29" customWidth="1"/>
    <col min="15" max="249" width="9.140625" style="29"/>
    <col min="250" max="250" width="4.28515625" style="29" customWidth="1"/>
    <col min="251" max="251" width="5.28515625" style="29" customWidth="1"/>
    <col min="252" max="252" width="44.85546875" style="29" customWidth="1"/>
    <col min="253" max="253" width="13.7109375" style="29" customWidth="1"/>
    <col min="254" max="254" width="13.140625" style="29" customWidth="1"/>
    <col min="255" max="255" width="13.7109375" style="29" customWidth="1"/>
    <col min="256" max="257" width="9.5703125" style="29" customWidth="1"/>
    <col min="258" max="259" width="0" style="29" hidden="1" customWidth="1"/>
    <col min="260" max="505" width="9.140625" style="29"/>
    <col min="506" max="506" width="4.28515625" style="29" customWidth="1"/>
    <col min="507" max="507" width="5.28515625" style="29" customWidth="1"/>
    <col min="508" max="508" width="44.85546875" style="29" customWidth="1"/>
    <col min="509" max="509" width="13.7109375" style="29" customWidth="1"/>
    <col min="510" max="510" width="13.140625" style="29" customWidth="1"/>
    <col min="511" max="511" width="13.7109375" style="29" customWidth="1"/>
    <col min="512" max="513" width="9.5703125" style="29" customWidth="1"/>
    <col min="514" max="515" width="0" style="29" hidden="1" customWidth="1"/>
    <col min="516" max="761" width="9.140625" style="29"/>
    <col min="762" max="762" width="4.28515625" style="29" customWidth="1"/>
    <col min="763" max="763" width="5.28515625" style="29" customWidth="1"/>
    <col min="764" max="764" width="44.85546875" style="29" customWidth="1"/>
    <col min="765" max="765" width="13.7109375" style="29" customWidth="1"/>
    <col min="766" max="766" width="13.140625" style="29" customWidth="1"/>
    <col min="767" max="767" width="13.7109375" style="29" customWidth="1"/>
    <col min="768" max="769" width="9.5703125" style="29" customWidth="1"/>
    <col min="770" max="771" width="0" style="29" hidden="1" customWidth="1"/>
    <col min="772" max="1017" width="9.140625" style="29"/>
    <col min="1018" max="1018" width="4.28515625" style="29" customWidth="1"/>
    <col min="1019" max="1019" width="5.28515625" style="29" customWidth="1"/>
    <col min="1020" max="1020" width="44.85546875" style="29" customWidth="1"/>
    <col min="1021" max="1021" width="13.7109375" style="29" customWidth="1"/>
    <col min="1022" max="1022" width="13.140625" style="29" customWidth="1"/>
    <col min="1023" max="1023" width="13.7109375" style="29" customWidth="1"/>
    <col min="1024" max="1025" width="9.5703125" style="29" customWidth="1"/>
    <col min="1026" max="1027" width="0" style="29" hidden="1" customWidth="1"/>
    <col min="1028" max="1273" width="9.140625" style="29"/>
    <col min="1274" max="1274" width="4.28515625" style="29" customWidth="1"/>
    <col min="1275" max="1275" width="5.28515625" style="29" customWidth="1"/>
    <col min="1276" max="1276" width="44.85546875" style="29" customWidth="1"/>
    <col min="1277" max="1277" width="13.7109375" style="29" customWidth="1"/>
    <col min="1278" max="1278" width="13.140625" style="29" customWidth="1"/>
    <col min="1279" max="1279" width="13.7109375" style="29" customWidth="1"/>
    <col min="1280" max="1281" width="9.5703125" style="29" customWidth="1"/>
    <col min="1282" max="1283" width="0" style="29" hidden="1" customWidth="1"/>
    <col min="1284" max="1529" width="9.140625" style="29"/>
    <col min="1530" max="1530" width="4.28515625" style="29" customWidth="1"/>
    <col min="1531" max="1531" width="5.28515625" style="29" customWidth="1"/>
    <col min="1532" max="1532" width="44.85546875" style="29" customWidth="1"/>
    <col min="1533" max="1533" width="13.7109375" style="29" customWidth="1"/>
    <col min="1534" max="1534" width="13.140625" style="29" customWidth="1"/>
    <col min="1535" max="1535" width="13.7109375" style="29" customWidth="1"/>
    <col min="1536" max="1537" width="9.5703125" style="29" customWidth="1"/>
    <col min="1538" max="1539" width="0" style="29" hidden="1" customWidth="1"/>
    <col min="1540" max="1785" width="9.140625" style="29"/>
    <col min="1786" max="1786" width="4.28515625" style="29" customWidth="1"/>
    <col min="1787" max="1787" width="5.28515625" style="29" customWidth="1"/>
    <col min="1788" max="1788" width="44.85546875" style="29" customWidth="1"/>
    <col min="1789" max="1789" width="13.7109375" style="29" customWidth="1"/>
    <col min="1790" max="1790" width="13.140625" style="29" customWidth="1"/>
    <col min="1791" max="1791" width="13.7109375" style="29" customWidth="1"/>
    <col min="1792" max="1793" width="9.5703125" style="29" customWidth="1"/>
    <col min="1794" max="1795" width="0" style="29" hidden="1" customWidth="1"/>
    <col min="1796" max="2041" width="9.140625" style="29"/>
    <col min="2042" max="2042" width="4.28515625" style="29" customWidth="1"/>
    <col min="2043" max="2043" width="5.28515625" style="29" customWidth="1"/>
    <col min="2044" max="2044" width="44.85546875" style="29" customWidth="1"/>
    <col min="2045" max="2045" width="13.7109375" style="29" customWidth="1"/>
    <col min="2046" max="2046" width="13.140625" style="29" customWidth="1"/>
    <col min="2047" max="2047" width="13.7109375" style="29" customWidth="1"/>
    <col min="2048" max="2049" width="9.5703125" style="29" customWidth="1"/>
    <col min="2050" max="2051" width="0" style="29" hidden="1" customWidth="1"/>
    <col min="2052" max="2297" width="9.140625" style="29"/>
    <col min="2298" max="2298" width="4.28515625" style="29" customWidth="1"/>
    <col min="2299" max="2299" width="5.28515625" style="29" customWidth="1"/>
    <col min="2300" max="2300" width="44.85546875" style="29" customWidth="1"/>
    <col min="2301" max="2301" width="13.7109375" style="29" customWidth="1"/>
    <col min="2302" max="2302" width="13.140625" style="29" customWidth="1"/>
    <col min="2303" max="2303" width="13.7109375" style="29" customWidth="1"/>
    <col min="2304" max="2305" width="9.5703125" style="29" customWidth="1"/>
    <col min="2306" max="2307" width="0" style="29" hidden="1" customWidth="1"/>
    <col min="2308" max="2553" width="9.140625" style="29"/>
    <col min="2554" max="2554" width="4.28515625" style="29" customWidth="1"/>
    <col min="2555" max="2555" width="5.28515625" style="29" customWidth="1"/>
    <col min="2556" max="2556" width="44.85546875" style="29" customWidth="1"/>
    <col min="2557" max="2557" width="13.7109375" style="29" customWidth="1"/>
    <col min="2558" max="2558" width="13.140625" style="29" customWidth="1"/>
    <col min="2559" max="2559" width="13.7109375" style="29" customWidth="1"/>
    <col min="2560" max="2561" width="9.5703125" style="29" customWidth="1"/>
    <col min="2562" max="2563" width="0" style="29" hidden="1" customWidth="1"/>
    <col min="2564" max="2809" width="9.140625" style="29"/>
    <col min="2810" max="2810" width="4.28515625" style="29" customWidth="1"/>
    <col min="2811" max="2811" width="5.28515625" style="29" customWidth="1"/>
    <col min="2812" max="2812" width="44.85546875" style="29" customWidth="1"/>
    <col min="2813" max="2813" width="13.7109375" style="29" customWidth="1"/>
    <col min="2814" max="2814" width="13.140625" style="29" customWidth="1"/>
    <col min="2815" max="2815" width="13.7109375" style="29" customWidth="1"/>
    <col min="2816" max="2817" width="9.5703125" style="29" customWidth="1"/>
    <col min="2818" max="2819" width="0" style="29" hidden="1" customWidth="1"/>
    <col min="2820" max="3065" width="9.140625" style="29"/>
    <col min="3066" max="3066" width="4.28515625" style="29" customWidth="1"/>
    <col min="3067" max="3067" width="5.28515625" style="29" customWidth="1"/>
    <col min="3068" max="3068" width="44.85546875" style="29" customWidth="1"/>
    <col min="3069" max="3069" width="13.7109375" style="29" customWidth="1"/>
    <col min="3070" max="3070" width="13.140625" style="29" customWidth="1"/>
    <col min="3071" max="3071" width="13.7109375" style="29" customWidth="1"/>
    <col min="3072" max="3073" width="9.5703125" style="29" customWidth="1"/>
    <col min="3074" max="3075" width="0" style="29" hidden="1" customWidth="1"/>
    <col min="3076" max="3321" width="9.140625" style="29"/>
    <col min="3322" max="3322" width="4.28515625" style="29" customWidth="1"/>
    <col min="3323" max="3323" width="5.28515625" style="29" customWidth="1"/>
    <col min="3324" max="3324" width="44.85546875" style="29" customWidth="1"/>
    <col min="3325" max="3325" width="13.7109375" style="29" customWidth="1"/>
    <col min="3326" max="3326" width="13.140625" style="29" customWidth="1"/>
    <col min="3327" max="3327" width="13.7109375" style="29" customWidth="1"/>
    <col min="3328" max="3329" width="9.5703125" style="29" customWidth="1"/>
    <col min="3330" max="3331" width="0" style="29" hidden="1" customWidth="1"/>
    <col min="3332" max="3577" width="9.140625" style="29"/>
    <col min="3578" max="3578" width="4.28515625" style="29" customWidth="1"/>
    <col min="3579" max="3579" width="5.28515625" style="29" customWidth="1"/>
    <col min="3580" max="3580" width="44.85546875" style="29" customWidth="1"/>
    <col min="3581" max="3581" width="13.7109375" style="29" customWidth="1"/>
    <col min="3582" max="3582" width="13.140625" style="29" customWidth="1"/>
    <col min="3583" max="3583" width="13.7109375" style="29" customWidth="1"/>
    <col min="3584" max="3585" width="9.5703125" style="29" customWidth="1"/>
    <col min="3586" max="3587" width="0" style="29" hidden="1" customWidth="1"/>
    <col min="3588" max="3833" width="9.140625" style="29"/>
    <col min="3834" max="3834" width="4.28515625" style="29" customWidth="1"/>
    <col min="3835" max="3835" width="5.28515625" style="29" customWidth="1"/>
    <col min="3836" max="3836" width="44.85546875" style="29" customWidth="1"/>
    <col min="3837" max="3837" width="13.7109375" style="29" customWidth="1"/>
    <col min="3838" max="3838" width="13.140625" style="29" customWidth="1"/>
    <col min="3839" max="3839" width="13.7109375" style="29" customWidth="1"/>
    <col min="3840" max="3841" width="9.5703125" style="29" customWidth="1"/>
    <col min="3842" max="3843" width="0" style="29" hidden="1" customWidth="1"/>
    <col min="3844" max="4089" width="9.140625" style="29"/>
    <col min="4090" max="4090" width="4.28515625" style="29" customWidth="1"/>
    <col min="4091" max="4091" width="5.28515625" style="29" customWidth="1"/>
    <col min="4092" max="4092" width="44.85546875" style="29" customWidth="1"/>
    <col min="4093" max="4093" width="13.7109375" style="29" customWidth="1"/>
    <col min="4094" max="4094" width="13.140625" style="29" customWidth="1"/>
    <col min="4095" max="4095" width="13.7109375" style="29" customWidth="1"/>
    <col min="4096" max="4097" width="9.5703125" style="29" customWidth="1"/>
    <col min="4098" max="4099" width="0" style="29" hidden="1" customWidth="1"/>
    <col min="4100" max="4345" width="9.140625" style="29"/>
    <col min="4346" max="4346" width="4.28515625" style="29" customWidth="1"/>
    <col min="4347" max="4347" width="5.28515625" style="29" customWidth="1"/>
    <col min="4348" max="4348" width="44.85546875" style="29" customWidth="1"/>
    <col min="4349" max="4349" width="13.7109375" style="29" customWidth="1"/>
    <col min="4350" max="4350" width="13.140625" style="29" customWidth="1"/>
    <col min="4351" max="4351" width="13.7109375" style="29" customWidth="1"/>
    <col min="4352" max="4353" width="9.5703125" style="29" customWidth="1"/>
    <col min="4354" max="4355" width="0" style="29" hidden="1" customWidth="1"/>
    <col min="4356" max="4601" width="9.140625" style="29"/>
    <col min="4602" max="4602" width="4.28515625" style="29" customWidth="1"/>
    <col min="4603" max="4603" width="5.28515625" style="29" customWidth="1"/>
    <col min="4604" max="4604" width="44.85546875" style="29" customWidth="1"/>
    <col min="4605" max="4605" width="13.7109375" style="29" customWidth="1"/>
    <col min="4606" max="4606" width="13.140625" style="29" customWidth="1"/>
    <col min="4607" max="4607" width="13.7109375" style="29" customWidth="1"/>
    <col min="4608" max="4609" width="9.5703125" style="29" customWidth="1"/>
    <col min="4610" max="4611" width="0" style="29" hidden="1" customWidth="1"/>
    <col min="4612" max="4857" width="9.140625" style="29"/>
    <col min="4858" max="4858" width="4.28515625" style="29" customWidth="1"/>
    <col min="4859" max="4859" width="5.28515625" style="29" customWidth="1"/>
    <col min="4860" max="4860" width="44.85546875" style="29" customWidth="1"/>
    <col min="4861" max="4861" width="13.7109375" style="29" customWidth="1"/>
    <col min="4862" max="4862" width="13.140625" style="29" customWidth="1"/>
    <col min="4863" max="4863" width="13.7109375" style="29" customWidth="1"/>
    <col min="4864" max="4865" width="9.5703125" style="29" customWidth="1"/>
    <col min="4866" max="4867" width="0" style="29" hidden="1" customWidth="1"/>
    <col min="4868" max="5113" width="9.140625" style="29"/>
    <col min="5114" max="5114" width="4.28515625" style="29" customWidth="1"/>
    <col min="5115" max="5115" width="5.28515625" style="29" customWidth="1"/>
    <col min="5116" max="5116" width="44.85546875" style="29" customWidth="1"/>
    <col min="5117" max="5117" width="13.7109375" style="29" customWidth="1"/>
    <col min="5118" max="5118" width="13.140625" style="29" customWidth="1"/>
    <col min="5119" max="5119" width="13.7109375" style="29" customWidth="1"/>
    <col min="5120" max="5121" width="9.5703125" style="29" customWidth="1"/>
    <col min="5122" max="5123" width="0" style="29" hidden="1" customWidth="1"/>
    <col min="5124" max="5369" width="9.140625" style="29"/>
    <col min="5370" max="5370" width="4.28515625" style="29" customWidth="1"/>
    <col min="5371" max="5371" width="5.28515625" style="29" customWidth="1"/>
    <col min="5372" max="5372" width="44.85546875" style="29" customWidth="1"/>
    <col min="5373" max="5373" width="13.7109375" style="29" customWidth="1"/>
    <col min="5374" max="5374" width="13.140625" style="29" customWidth="1"/>
    <col min="5375" max="5375" width="13.7109375" style="29" customWidth="1"/>
    <col min="5376" max="5377" width="9.5703125" style="29" customWidth="1"/>
    <col min="5378" max="5379" width="0" style="29" hidden="1" customWidth="1"/>
    <col min="5380" max="5625" width="9.140625" style="29"/>
    <col min="5626" max="5626" width="4.28515625" style="29" customWidth="1"/>
    <col min="5627" max="5627" width="5.28515625" style="29" customWidth="1"/>
    <col min="5628" max="5628" width="44.85546875" style="29" customWidth="1"/>
    <col min="5629" max="5629" width="13.7109375" style="29" customWidth="1"/>
    <col min="5630" max="5630" width="13.140625" style="29" customWidth="1"/>
    <col min="5631" max="5631" width="13.7109375" style="29" customWidth="1"/>
    <col min="5632" max="5633" width="9.5703125" style="29" customWidth="1"/>
    <col min="5634" max="5635" width="0" style="29" hidden="1" customWidth="1"/>
    <col min="5636" max="5881" width="9.140625" style="29"/>
    <col min="5882" max="5882" width="4.28515625" style="29" customWidth="1"/>
    <col min="5883" max="5883" width="5.28515625" style="29" customWidth="1"/>
    <col min="5884" max="5884" width="44.85546875" style="29" customWidth="1"/>
    <col min="5885" max="5885" width="13.7109375" style="29" customWidth="1"/>
    <col min="5886" max="5886" width="13.140625" style="29" customWidth="1"/>
    <col min="5887" max="5887" width="13.7109375" style="29" customWidth="1"/>
    <col min="5888" max="5889" width="9.5703125" style="29" customWidth="1"/>
    <col min="5890" max="5891" width="0" style="29" hidden="1" customWidth="1"/>
    <col min="5892" max="6137" width="9.140625" style="29"/>
    <col min="6138" max="6138" width="4.28515625" style="29" customWidth="1"/>
    <col min="6139" max="6139" width="5.28515625" style="29" customWidth="1"/>
    <col min="6140" max="6140" width="44.85546875" style="29" customWidth="1"/>
    <col min="6141" max="6141" width="13.7109375" style="29" customWidth="1"/>
    <col min="6142" max="6142" width="13.140625" style="29" customWidth="1"/>
    <col min="6143" max="6143" width="13.7109375" style="29" customWidth="1"/>
    <col min="6144" max="6145" width="9.5703125" style="29" customWidth="1"/>
    <col min="6146" max="6147" width="0" style="29" hidden="1" customWidth="1"/>
    <col min="6148" max="6393" width="9.140625" style="29"/>
    <col min="6394" max="6394" width="4.28515625" style="29" customWidth="1"/>
    <col min="6395" max="6395" width="5.28515625" style="29" customWidth="1"/>
    <col min="6396" max="6396" width="44.85546875" style="29" customWidth="1"/>
    <col min="6397" max="6397" width="13.7109375" style="29" customWidth="1"/>
    <col min="6398" max="6398" width="13.140625" style="29" customWidth="1"/>
    <col min="6399" max="6399" width="13.7109375" style="29" customWidth="1"/>
    <col min="6400" max="6401" width="9.5703125" style="29" customWidth="1"/>
    <col min="6402" max="6403" width="0" style="29" hidden="1" customWidth="1"/>
    <col min="6404" max="6649" width="9.140625" style="29"/>
    <col min="6650" max="6650" width="4.28515625" style="29" customWidth="1"/>
    <col min="6651" max="6651" width="5.28515625" style="29" customWidth="1"/>
    <col min="6652" max="6652" width="44.85546875" style="29" customWidth="1"/>
    <col min="6653" max="6653" width="13.7109375" style="29" customWidth="1"/>
    <col min="6654" max="6654" width="13.140625" style="29" customWidth="1"/>
    <col min="6655" max="6655" width="13.7109375" style="29" customWidth="1"/>
    <col min="6656" max="6657" width="9.5703125" style="29" customWidth="1"/>
    <col min="6658" max="6659" width="0" style="29" hidden="1" customWidth="1"/>
    <col min="6660" max="6905" width="9.140625" style="29"/>
    <col min="6906" max="6906" width="4.28515625" style="29" customWidth="1"/>
    <col min="6907" max="6907" width="5.28515625" style="29" customWidth="1"/>
    <col min="6908" max="6908" width="44.85546875" style="29" customWidth="1"/>
    <col min="6909" max="6909" width="13.7109375" style="29" customWidth="1"/>
    <col min="6910" max="6910" width="13.140625" style="29" customWidth="1"/>
    <col min="6911" max="6911" width="13.7109375" style="29" customWidth="1"/>
    <col min="6912" max="6913" width="9.5703125" style="29" customWidth="1"/>
    <col min="6914" max="6915" width="0" style="29" hidden="1" customWidth="1"/>
    <col min="6916" max="7161" width="9.140625" style="29"/>
    <col min="7162" max="7162" width="4.28515625" style="29" customWidth="1"/>
    <col min="7163" max="7163" width="5.28515625" style="29" customWidth="1"/>
    <col min="7164" max="7164" width="44.85546875" style="29" customWidth="1"/>
    <col min="7165" max="7165" width="13.7109375" style="29" customWidth="1"/>
    <col min="7166" max="7166" width="13.140625" style="29" customWidth="1"/>
    <col min="7167" max="7167" width="13.7109375" style="29" customWidth="1"/>
    <col min="7168" max="7169" width="9.5703125" style="29" customWidth="1"/>
    <col min="7170" max="7171" width="0" style="29" hidden="1" customWidth="1"/>
    <col min="7172" max="7417" width="9.140625" style="29"/>
    <col min="7418" max="7418" width="4.28515625" style="29" customWidth="1"/>
    <col min="7419" max="7419" width="5.28515625" style="29" customWidth="1"/>
    <col min="7420" max="7420" width="44.85546875" style="29" customWidth="1"/>
    <col min="7421" max="7421" width="13.7109375" style="29" customWidth="1"/>
    <col min="7422" max="7422" width="13.140625" style="29" customWidth="1"/>
    <col min="7423" max="7423" width="13.7109375" style="29" customWidth="1"/>
    <col min="7424" max="7425" width="9.5703125" style="29" customWidth="1"/>
    <col min="7426" max="7427" width="0" style="29" hidden="1" customWidth="1"/>
    <col min="7428" max="7673" width="9.140625" style="29"/>
    <col min="7674" max="7674" width="4.28515625" style="29" customWidth="1"/>
    <col min="7675" max="7675" width="5.28515625" style="29" customWidth="1"/>
    <col min="7676" max="7676" width="44.85546875" style="29" customWidth="1"/>
    <col min="7677" max="7677" width="13.7109375" style="29" customWidth="1"/>
    <col min="7678" max="7678" width="13.140625" style="29" customWidth="1"/>
    <col min="7679" max="7679" width="13.7109375" style="29" customWidth="1"/>
    <col min="7680" max="7681" width="9.5703125" style="29" customWidth="1"/>
    <col min="7682" max="7683" width="0" style="29" hidden="1" customWidth="1"/>
    <col min="7684" max="7929" width="9.140625" style="29"/>
    <col min="7930" max="7930" width="4.28515625" style="29" customWidth="1"/>
    <col min="7931" max="7931" width="5.28515625" style="29" customWidth="1"/>
    <col min="7932" max="7932" width="44.85546875" style="29" customWidth="1"/>
    <col min="7933" max="7933" width="13.7109375" style="29" customWidth="1"/>
    <col min="7934" max="7934" width="13.140625" style="29" customWidth="1"/>
    <col min="7935" max="7935" width="13.7109375" style="29" customWidth="1"/>
    <col min="7936" max="7937" width="9.5703125" style="29" customWidth="1"/>
    <col min="7938" max="7939" width="0" style="29" hidden="1" customWidth="1"/>
    <col min="7940" max="8185" width="9.140625" style="29"/>
    <col min="8186" max="8186" width="4.28515625" style="29" customWidth="1"/>
    <col min="8187" max="8187" width="5.28515625" style="29" customWidth="1"/>
    <col min="8188" max="8188" width="44.85546875" style="29" customWidth="1"/>
    <col min="8189" max="8189" width="13.7109375" style="29" customWidth="1"/>
    <col min="8190" max="8190" width="13.140625" style="29" customWidth="1"/>
    <col min="8191" max="8191" width="13.7109375" style="29" customWidth="1"/>
    <col min="8192" max="8193" width="9.5703125" style="29" customWidth="1"/>
    <col min="8194" max="8195" width="0" style="29" hidden="1" customWidth="1"/>
    <col min="8196" max="8441" width="9.140625" style="29"/>
    <col min="8442" max="8442" width="4.28515625" style="29" customWidth="1"/>
    <col min="8443" max="8443" width="5.28515625" style="29" customWidth="1"/>
    <col min="8444" max="8444" width="44.85546875" style="29" customWidth="1"/>
    <col min="8445" max="8445" width="13.7109375" style="29" customWidth="1"/>
    <col min="8446" max="8446" width="13.140625" style="29" customWidth="1"/>
    <col min="8447" max="8447" width="13.7109375" style="29" customWidth="1"/>
    <col min="8448" max="8449" width="9.5703125" style="29" customWidth="1"/>
    <col min="8450" max="8451" width="0" style="29" hidden="1" customWidth="1"/>
    <col min="8452" max="8697" width="9.140625" style="29"/>
    <col min="8698" max="8698" width="4.28515625" style="29" customWidth="1"/>
    <col min="8699" max="8699" width="5.28515625" style="29" customWidth="1"/>
    <col min="8700" max="8700" width="44.85546875" style="29" customWidth="1"/>
    <col min="8701" max="8701" width="13.7109375" style="29" customWidth="1"/>
    <col min="8702" max="8702" width="13.140625" style="29" customWidth="1"/>
    <col min="8703" max="8703" width="13.7109375" style="29" customWidth="1"/>
    <col min="8704" max="8705" width="9.5703125" style="29" customWidth="1"/>
    <col min="8706" max="8707" width="0" style="29" hidden="1" customWidth="1"/>
    <col min="8708" max="8953" width="9.140625" style="29"/>
    <col min="8954" max="8954" width="4.28515625" style="29" customWidth="1"/>
    <col min="8955" max="8955" width="5.28515625" style="29" customWidth="1"/>
    <col min="8956" max="8956" width="44.85546875" style="29" customWidth="1"/>
    <col min="8957" max="8957" width="13.7109375" style="29" customWidth="1"/>
    <col min="8958" max="8958" width="13.140625" style="29" customWidth="1"/>
    <col min="8959" max="8959" width="13.7109375" style="29" customWidth="1"/>
    <col min="8960" max="8961" width="9.5703125" style="29" customWidth="1"/>
    <col min="8962" max="8963" width="0" style="29" hidden="1" customWidth="1"/>
    <col min="8964" max="9209" width="9.140625" style="29"/>
    <col min="9210" max="9210" width="4.28515625" style="29" customWidth="1"/>
    <col min="9211" max="9211" width="5.28515625" style="29" customWidth="1"/>
    <col min="9212" max="9212" width="44.85546875" style="29" customWidth="1"/>
    <col min="9213" max="9213" width="13.7109375" style="29" customWidth="1"/>
    <col min="9214" max="9214" width="13.140625" style="29" customWidth="1"/>
    <col min="9215" max="9215" width="13.7109375" style="29" customWidth="1"/>
    <col min="9216" max="9217" width="9.5703125" style="29" customWidth="1"/>
    <col min="9218" max="9219" width="0" style="29" hidden="1" customWidth="1"/>
    <col min="9220" max="9465" width="9.140625" style="29"/>
    <col min="9466" max="9466" width="4.28515625" style="29" customWidth="1"/>
    <col min="9467" max="9467" width="5.28515625" style="29" customWidth="1"/>
    <col min="9468" max="9468" width="44.85546875" style="29" customWidth="1"/>
    <col min="9469" max="9469" width="13.7109375" style="29" customWidth="1"/>
    <col min="9470" max="9470" width="13.140625" style="29" customWidth="1"/>
    <col min="9471" max="9471" width="13.7109375" style="29" customWidth="1"/>
    <col min="9472" max="9473" width="9.5703125" style="29" customWidth="1"/>
    <col min="9474" max="9475" width="0" style="29" hidden="1" customWidth="1"/>
    <col min="9476" max="9721" width="9.140625" style="29"/>
    <col min="9722" max="9722" width="4.28515625" style="29" customWidth="1"/>
    <col min="9723" max="9723" width="5.28515625" style="29" customWidth="1"/>
    <col min="9724" max="9724" width="44.85546875" style="29" customWidth="1"/>
    <col min="9725" max="9725" width="13.7109375" style="29" customWidth="1"/>
    <col min="9726" max="9726" width="13.140625" style="29" customWidth="1"/>
    <col min="9727" max="9727" width="13.7109375" style="29" customWidth="1"/>
    <col min="9728" max="9729" width="9.5703125" style="29" customWidth="1"/>
    <col min="9730" max="9731" width="0" style="29" hidden="1" customWidth="1"/>
    <col min="9732" max="9977" width="9.140625" style="29"/>
    <col min="9978" max="9978" width="4.28515625" style="29" customWidth="1"/>
    <col min="9979" max="9979" width="5.28515625" style="29" customWidth="1"/>
    <col min="9980" max="9980" width="44.85546875" style="29" customWidth="1"/>
    <col min="9981" max="9981" width="13.7109375" style="29" customWidth="1"/>
    <col min="9982" max="9982" width="13.140625" style="29" customWidth="1"/>
    <col min="9983" max="9983" width="13.7109375" style="29" customWidth="1"/>
    <col min="9984" max="9985" width="9.5703125" style="29" customWidth="1"/>
    <col min="9986" max="9987" width="0" style="29" hidden="1" customWidth="1"/>
    <col min="9988" max="10233" width="9.140625" style="29"/>
    <col min="10234" max="10234" width="4.28515625" style="29" customWidth="1"/>
    <col min="10235" max="10235" width="5.28515625" style="29" customWidth="1"/>
    <col min="10236" max="10236" width="44.85546875" style="29" customWidth="1"/>
    <col min="10237" max="10237" width="13.7109375" style="29" customWidth="1"/>
    <col min="10238" max="10238" width="13.140625" style="29" customWidth="1"/>
    <col min="10239" max="10239" width="13.7109375" style="29" customWidth="1"/>
    <col min="10240" max="10241" width="9.5703125" style="29" customWidth="1"/>
    <col min="10242" max="10243" width="0" style="29" hidden="1" customWidth="1"/>
    <col min="10244" max="10489" width="9.140625" style="29"/>
    <col min="10490" max="10490" width="4.28515625" style="29" customWidth="1"/>
    <col min="10491" max="10491" width="5.28515625" style="29" customWidth="1"/>
    <col min="10492" max="10492" width="44.85546875" style="29" customWidth="1"/>
    <col min="10493" max="10493" width="13.7109375" style="29" customWidth="1"/>
    <col min="10494" max="10494" width="13.140625" style="29" customWidth="1"/>
    <col min="10495" max="10495" width="13.7109375" style="29" customWidth="1"/>
    <col min="10496" max="10497" width="9.5703125" style="29" customWidth="1"/>
    <col min="10498" max="10499" width="0" style="29" hidden="1" customWidth="1"/>
    <col min="10500" max="10745" width="9.140625" style="29"/>
    <col min="10746" max="10746" width="4.28515625" style="29" customWidth="1"/>
    <col min="10747" max="10747" width="5.28515625" style="29" customWidth="1"/>
    <col min="10748" max="10748" width="44.85546875" style="29" customWidth="1"/>
    <col min="10749" max="10749" width="13.7109375" style="29" customWidth="1"/>
    <col min="10750" max="10750" width="13.140625" style="29" customWidth="1"/>
    <col min="10751" max="10751" width="13.7109375" style="29" customWidth="1"/>
    <col min="10752" max="10753" width="9.5703125" style="29" customWidth="1"/>
    <col min="10754" max="10755" width="0" style="29" hidden="1" customWidth="1"/>
    <col min="10756" max="11001" width="9.140625" style="29"/>
    <col min="11002" max="11002" width="4.28515625" style="29" customWidth="1"/>
    <col min="11003" max="11003" width="5.28515625" style="29" customWidth="1"/>
    <col min="11004" max="11004" width="44.85546875" style="29" customWidth="1"/>
    <col min="11005" max="11005" width="13.7109375" style="29" customWidth="1"/>
    <col min="11006" max="11006" width="13.140625" style="29" customWidth="1"/>
    <col min="11007" max="11007" width="13.7109375" style="29" customWidth="1"/>
    <col min="11008" max="11009" width="9.5703125" style="29" customWidth="1"/>
    <col min="11010" max="11011" width="0" style="29" hidden="1" customWidth="1"/>
    <col min="11012" max="11257" width="9.140625" style="29"/>
    <col min="11258" max="11258" width="4.28515625" style="29" customWidth="1"/>
    <col min="11259" max="11259" width="5.28515625" style="29" customWidth="1"/>
    <col min="11260" max="11260" width="44.85546875" style="29" customWidth="1"/>
    <col min="11261" max="11261" width="13.7109375" style="29" customWidth="1"/>
    <col min="11262" max="11262" width="13.140625" style="29" customWidth="1"/>
    <col min="11263" max="11263" width="13.7109375" style="29" customWidth="1"/>
    <col min="11264" max="11265" width="9.5703125" style="29" customWidth="1"/>
    <col min="11266" max="11267" width="0" style="29" hidden="1" customWidth="1"/>
    <col min="11268" max="11513" width="9.140625" style="29"/>
    <col min="11514" max="11514" width="4.28515625" style="29" customWidth="1"/>
    <col min="11515" max="11515" width="5.28515625" style="29" customWidth="1"/>
    <col min="11516" max="11516" width="44.85546875" style="29" customWidth="1"/>
    <col min="11517" max="11517" width="13.7109375" style="29" customWidth="1"/>
    <col min="11518" max="11518" width="13.140625" style="29" customWidth="1"/>
    <col min="11519" max="11519" width="13.7109375" style="29" customWidth="1"/>
    <col min="11520" max="11521" width="9.5703125" style="29" customWidth="1"/>
    <col min="11522" max="11523" width="0" style="29" hidden="1" customWidth="1"/>
    <col min="11524" max="11769" width="9.140625" style="29"/>
    <col min="11770" max="11770" width="4.28515625" style="29" customWidth="1"/>
    <col min="11771" max="11771" width="5.28515625" style="29" customWidth="1"/>
    <col min="11772" max="11772" width="44.85546875" style="29" customWidth="1"/>
    <col min="11773" max="11773" width="13.7109375" style="29" customWidth="1"/>
    <col min="11774" max="11774" width="13.140625" style="29" customWidth="1"/>
    <col min="11775" max="11775" width="13.7109375" style="29" customWidth="1"/>
    <col min="11776" max="11777" width="9.5703125" style="29" customWidth="1"/>
    <col min="11778" max="11779" width="0" style="29" hidden="1" customWidth="1"/>
    <col min="11780" max="12025" width="9.140625" style="29"/>
    <col min="12026" max="12026" width="4.28515625" style="29" customWidth="1"/>
    <col min="12027" max="12027" width="5.28515625" style="29" customWidth="1"/>
    <col min="12028" max="12028" width="44.85546875" style="29" customWidth="1"/>
    <col min="12029" max="12029" width="13.7109375" style="29" customWidth="1"/>
    <col min="12030" max="12030" width="13.140625" style="29" customWidth="1"/>
    <col min="12031" max="12031" width="13.7109375" style="29" customWidth="1"/>
    <col min="12032" max="12033" width="9.5703125" style="29" customWidth="1"/>
    <col min="12034" max="12035" width="0" style="29" hidden="1" customWidth="1"/>
    <col min="12036" max="12281" width="9.140625" style="29"/>
    <col min="12282" max="12282" width="4.28515625" style="29" customWidth="1"/>
    <col min="12283" max="12283" width="5.28515625" style="29" customWidth="1"/>
    <col min="12284" max="12284" width="44.85546875" style="29" customWidth="1"/>
    <col min="12285" max="12285" width="13.7109375" style="29" customWidth="1"/>
    <col min="12286" max="12286" width="13.140625" style="29" customWidth="1"/>
    <col min="12287" max="12287" width="13.7109375" style="29" customWidth="1"/>
    <col min="12288" max="12289" width="9.5703125" style="29" customWidth="1"/>
    <col min="12290" max="12291" width="0" style="29" hidden="1" customWidth="1"/>
    <col min="12292" max="12537" width="9.140625" style="29"/>
    <col min="12538" max="12538" width="4.28515625" style="29" customWidth="1"/>
    <col min="12539" max="12539" width="5.28515625" style="29" customWidth="1"/>
    <col min="12540" max="12540" width="44.85546875" style="29" customWidth="1"/>
    <col min="12541" max="12541" width="13.7109375" style="29" customWidth="1"/>
    <col min="12542" max="12542" width="13.140625" style="29" customWidth="1"/>
    <col min="12543" max="12543" width="13.7109375" style="29" customWidth="1"/>
    <col min="12544" max="12545" width="9.5703125" style="29" customWidth="1"/>
    <col min="12546" max="12547" width="0" style="29" hidden="1" customWidth="1"/>
    <col min="12548" max="12793" width="9.140625" style="29"/>
    <col min="12794" max="12794" width="4.28515625" style="29" customWidth="1"/>
    <col min="12795" max="12795" width="5.28515625" style="29" customWidth="1"/>
    <col min="12796" max="12796" width="44.85546875" style="29" customWidth="1"/>
    <col min="12797" max="12797" width="13.7109375" style="29" customWidth="1"/>
    <col min="12798" max="12798" width="13.140625" style="29" customWidth="1"/>
    <col min="12799" max="12799" width="13.7109375" style="29" customWidth="1"/>
    <col min="12800" max="12801" width="9.5703125" style="29" customWidth="1"/>
    <col min="12802" max="12803" width="0" style="29" hidden="1" customWidth="1"/>
    <col min="12804" max="13049" width="9.140625" style="29"/>
    <col min="13050" max="13050" width="4.28515625" style="29" customWidth="1"/>
    <col min="13051" max="13051" width="5.28515625" style="29" customWidth="1"/>
    <col min="13052" max="13052" width="44.85546875" style="29" customWidth="1"/>
    <col min="13053" max="13053" width="13.7109375" style="29" customWidth="1"/>
    <col min="13054" max="13054" width="13.140625" style="29" customWidth="1"/>
    <col min="13055" max="13055" width="13.7109375" style="29" customWidth="1"/>
    <col min="13056" max="13057" width="9.5703125" style="29" customWidth="1"/>
    <col min="13058" max="13059" width="0" style="29" hidden="1" customWidth="1"/>
    <col min="13060" max="13305" width="9.140625" style="29"/>
    <col min="13306" max="13306" width="4.28515625" style="29" customWidth="1"/>
    <col min="13307" max="13307" width="5.28515625" style="29" customWidth="1"/>
    <col min="13308" max="13308" width="44.85546875" style="29" customWidth="1"/>
    <col min="13309" max="13309" width="13.7109375" style="29" customWidth="1"/>
    <col min="13310" max="13310" width="13.140625" style="29" customWidth="1"/>
    <col min="13311" max="13311" width="13.7109375" style="29" customWidth="1"/>
    <col min="13312" max="13313" width="9.5703125" style="29" customWidth="1"/>
    <col min="13314" max="13315" width="0" style="29" hidden="1" customWidth="1"/>
    <col min="13316" max="13561" width="9.140625" style="29"/>
    <col min="13562" max="13562" width="4.28515625" style="29" customWidth="1"/>
    <col min="13563" max="13563" width="5.28515625" style="29" customWidth="1"/>
    <col min="13564" max="13564" width="44.85546875" style="29" customWidth="1"/>
    <col min="13565" max="13565" width="13.7109375" style="29" customWidth="1"/>
    <col min="13566" max="13566" width="13.140625" style="29" customWidth="1"/>
    <col min="13567" max="13567" width="13.7109375" style="29" customWidth="1"/>
    <col min="13568" max="13569" width="9.5703125" style="29" customWidth="1"/>
    <col min="13570" max="13571" width="0" style="29" hidden="1" customWidth="1"/>
    <col min="13572" max="13817" width="9.140625" style="29"/>
    <col min="13818" max="13818" width="4.28515625" style="29" customWidth="1"/>
    <col min="13819" max="13819" width="5.28515625" style="29" customWidth="1"/>
    <col min="13820" max="13820" width="44.85546875" style="29" customWidth="1"/>
    <col min="13821" max="13821" width="13.7109375" style="29" customWidth="1"/>
    <col min="13822" max="13822" width="13.140625" style="29" customWidth="1"/>
    <col min="13823" max="13823" width="13.7109375" style="29" customWidth="1"/>
    <col min="13824" max="13825" width="9.5703125" style="29" customWidth="1"/>
    <col min="13826" max="13827" width="0" style="29" hidden="1" customWidth="1"/>
    <col min="13828" max="14073" width="9.140625" style="29"/>
    <col min="14074" max="14074" width="4.28515625" style="29" customWidth="1"/>
    <col min="14075" max="14075" width="5.28515625" style="29" customWidth="1"/>
    <col min="14076" max="14076" width="44.85546875" style="29" customWidth="1"/>
    <col min="14077" max="14077" width="13.7109375" style="29" customWidth="1"/>
    <col min="14078" max="14078" width="13.140625" style="29" customWidth="1"/>
    <col min="14079" max="14079" width="13.7109375" style="29" customWidth="1"/>
    <col min="14080" max="14081" width="9.5703125" style="29" customWidth="1"/>
    <col min="14082" max="14083" width="0" style="29" hidden="1" customWidth="1"/>
    <col min="14084" max="14329" width="9.140625" style="29"/>
    <col min="14330" max="14330" width="4.28515625" style="29" customWidth="1"/>
    <col min="14331" max="14331" width="5.28515625" style="29" customWidth="1"/>
    <col min="14332" max="14332" width="44.85546875" style="29" customWidth="1"/>
    <col min="14333" max="14333" width="13.7109375" style="29" customWidth="1"/>
    <col min="14334" max="14334" width="13.140625" style="29" customWidth="1"/>
    <col min="14335" max="14335" width="13.7109375" style="29" customWidth="1"/>
    <col min="14336" max="14337" width="9.5703125" style="29" customWidth="1"/>
    <col min="14338" max="14339" width="0" style="29" hidden="1" customWidth="1"/>
    <col min="14340" max="14585" width="9.140625" style="29"/>
    <col min="14586" max="14586" width="4.28515625" style="29" customWidth="1"/>
    <col min="14587" max="14587" width="5.28515625" style="29" customWidth="1"/>
    <col min="14588" max="14588" width="44.85546875" style="29" customWidth="1"/>
    <col min="14589" max="14589" width="13.7109375" style="29" customWidth="1"/>
    <col min="14590" max="14590" width="13.140625" style="29" customWidth="1"/>
    <col min="14591" max="14591" width="13.7109375" style="29" customWidth="1"/>
    <col min="14592" max="14593" width="9.5703125" style="29" customWidth="1"/>
    <col min="14594" max="14595" width="0" style="29" hidden="1" customWidth="1"/>
    <col min="14596" max="14841" width="9.140625" style="29"/>
    <col min="14842" max="14842" width="4.28515625" style="29" customWidth="1"/>
    <col min="14843" max="14843" width="5.28515625" style="29" customWidth="1"/>
    <col min="14844" max="14844" width="44.85546875" style="29" customWidth="1"/>
    <col min="14845" max="14845" width="13.7109375" style="29" customWidth="1"/>
    <col min="14846" max="14846" width="13.140625" style="29" customWidth="1"/>
    <col min="14847" max="14847" width="13.7109375" style="29" customWidth="1"/>
    <col min="14848" max="14849" width="9.5703125" style="29" customWidth="1"/>
    <col min="14850" max="14851" width="0" style="29" hidden="1" customWidth="1"/>
    <col min="14852" max="15097" width="9.140625" style="29"/>
    <col min="15098" max="15098" width="4.28515625" style="29" customWidth="1"/>
    <col min="15099" max="15099" width="5.28515625" style="29" customWidth="1"/>
    <col min="15100" max="15100" width="44.85546875" style="29" customWidth="1"/>
    <col min="15101" max="15101" width="13.7109375" style="29" customWidth="1"/>
    <col min="15102" max="15102" width="13.140625" style="29" customWidth="1"/>
    <col min="15103" max="15103" width="13.7109375" style="29" customWidth="1"/>
    <col min="15104" max="15105" width="9.5703125" style="29" customWidth="1"/>
    <col min="15106" max="15107" width="0" style="29" hidden="1" customWidth="1"/>
    <col min="15108" max="15353" width="9.140625" style="29"/>
    <col min="15354" max="15354" width="4.28515625" style="29" customWidth="1"/>
    <col min="15355" max="15355" width="5.28515625" style="29" customWidth="1"/>
    <col min="15356" max="15356" width="44.85546875" style="29" customWidth="1"/>
    <col min="15357" max="15357" width="13.7109375" style="29" customWidth="1"/>
    <col min="15358" max="15358" width="13.140625" style="29" customWidth="1"/>
    <col min="15359" max="15359" width="13.7109375" style="29" customWidth="1"/>
    <col min="15360" max="15361" width="9.5703125" style="29" customWidth="1"/>
    <col min="15362" max="15363" width="0" style="29" hidden="1" customWidth="1"/>
    <col min="15364" max="15609" width="9.140625" style="29"/>
    <col min="15610" max="15610" width="4.28515625" style="29" customWidth="1"/>
    <col min="15611" max="15611" width="5.28515625" style="29" customWidth="1"/>
    <col min="15612" max="15612" width="44.85546875" style="29" customWidth="1"/>
    <col min="15613" max="15613" width="13.7109375" style="29" customWidth="1"/>
    <col min="15614" max="15614" width="13.140625" style="29" customWidth="1"/>
    <col min="15615" max="15615" width="13.7109375" style="29" customWidth="1"/>
    <col min="15616" max="15617" width="9.5703125" style="29" customWidth="1"/>
    <col min="15618" max="15619" width="0" style="29" hidden="1" customWidth="1"/>
    <col min="15620" max="15865" width="9.140625" style="29"/>
    <col min="15866" max="15866" width="4.28515625" style="29" customWidth="1"/>
    <col min="15867" max="15867" width="5.28515625" style="29" customWidth="1"/>
    <col min="15868" max="15868" width="44.85546875" style="29" customWidth="1"/>
    <col min="15869" max="15869" width="13.7109375" style="29" customWidth="1"/>
    <col min="15870" max="15870" width="13.140625" style="29" customWidth="1"/>
    <col min="15871" max="15871" width="13.7109375" style="29" customWidth="1"/>
    <col min="15872" max="15873" width="9.5703125" style="29" customWidth="1"/>
    <col min="15874" max="15875" width="0" style="29" hidden="1" customWidth="1"/>
    <col min="15876" max="16121" width="9.140625" style="29"/>
    <col min="16122" max="16122" width="4.28515625" style="29" customWidth="1"/>
    <col min="16123" max="16123" width="5.28515625" style="29" customWidth="1"/>
    <col min="16124" max="16124" width="44.85546875" style="29" customWidth="1"/>
    <col min="16125" max="16125" width="13.7109375" style="29" customWidth="1"/>
    <col min="16126" max="16126" width="13.140625" style="29" customWidth="1"/>
    <col min="16127" max="16127" width="13.7109375" style="29" customWidth="1"/>
    <col min="16128" max="16129" width="9.5703125" style="29" customWidth="1"/>
    <col min="16130" max="16131" width="0" style="29" hidden="1" customWidth="1"/>
    <col min="16132" max="16384" width="9.140625" style="29"/>
  </cols>
  <sheetData>
    <row r="1" spans="1:13" ht="24.75" customHeight="1">
      <c r="A1" s="244" t="s">
        <v>187</v>
      </c>
      <c r="B1" s="244"/>
      <c r="C1" s="244"/>
      <c r="D1" s="244"/>
      <c r="E1" s="244"/>
      <c r="F1" s="244"/>
      <c r="G1" s="244"/>
      <c r="H1" s="244"/>
    </row>
    <row r="2" spans="1:13" ht="35.25" customHeight="1">
      <c r="A2" s="245" t="s">
        <v>183</v>
      </c>
      <c r="B2" s="246"/>
      <c r="C2" s="246"/>
      <c r="D2" s="173" t="s">
        <v>268</v>
      </c>
      <c r="E2" s="174" t="s">
        <v>264</v>
      </c>
      <c r="F2" s="173" t="s">
        <v>265</v>
      </c>
      <c r="G2" s="175" t="s">
        <v>5</v>
      </c>
      <c r="H2" s="175" t="s">
        <v>5</v>
      </c>
    </row>
    <row r="3" spans="1:13" s="8" customFormat="1" ht="11.45" customHeight="1">
      <c r="A3" s="186"/>
      <c r="B3" s="186"/>
      <c r="C3" s="187">
        <v>1</v>
      </c>
      <c r="D3" s="188">
        <v>2</v>
      </c>
      <c r="E3" s="188">
        <v>3</v>
      </c>
      <c r="F3" s="189">
        <v>4</v>
      </c>
      <c r="G3" s="190" t="s">
        <v>6</v>
      </c>
      <c r="H3" s="190" t="s">
        <v>7</v>
      </c>
    </row>
    <row r="4" spans="1:13" s="91" customFormat="1" ht="25.5" customHeight="1">
      <c r="A4" s="196"/>
      <c r="B4" s="196"/>
      <c r="C4" s="197" t="s">
        <v>90</v>
      </c>
      <c r="D4" s="198">
        <f>D5+D9+D19+D29+D36</f>
        <v>5513704.0200000005</v>
      </c>
      <c r="E4" s="198">
        <f>E5+E9+E19+E29+E36</f>
        <v>7216195</v>
      </c>
      <c r="F4" s="198">
        <f>F5+F9+F19+F29+F36</f>
        <v>6843401.370000001</v>
      </c>
      <c r="G4" s="199">
        <f>F4/D4*100</f>
        <v>124.11622649994914</v>
      </c>
      <c r="H4" s="199">
        <f>F4/E4*100</f>
        <v>94.833930762680353</v>
      </c>
      <c r="M4" s="234"/>
    </row>
    <row r="5" spans="1:13" ht="13.5" customHeight="1">
      <c r="A5" s="20">
        <v>1</v>
      </c>
      <c r="B5" s="20"/>
      <c r="C5" s="21" t="s">
        <v>87</v>
      </c>
      <c r="D5" s="41">
        <f t="shared" ref="D5:F6" si="0">D6</f>
        <v>33702.800000000003</v>
      </c>
      <c r="E5" s="41">
        <f t="shared" si="0"/>
        <v>59842</v>
      </c>
      <c r="F5" s="41">
        <f t="shared" si="0"/>
        <v>57240.42</v>
      </c>
      <c r="G5" s="42">
        <f>(F5/D5)*100</f>
        <v>169.83876710540369</v>
      </c>
      <c r="H5" s="42">
        <f>(F5/E5)*100</f>
        <v>95.652585140870954</v>
      </c>
      <c r="K5" s="53"/>
    </row>
    <row r="6" spans="1:13" ht="13.5" customHeight="1">
      <c r="A6" s="20"/>
      <c r="B6" s="21">
        <v>11</v>
      </c>
      <c r="C6" s="21" t="s">
        <v>88</v>
      </c>
      <c r="D6" s="44">
        <f t="shared" si="0"/>
        <v>33702.800000000003</v>
      </c>
      <c r="E6" s="44">
        <f t="shared" si="0"/>
        <v>59842</v>
      </c>
      <c r="F6" s="44">
        <f t="shared" si="0"/>
        <v>57240.42</v>
      </c>
      <c r="G6" s="42">
        <f t="shared" ref="G6:G24" si="1">(F6/D6)*100</f>
        <v>169.83876710540369</v>
      </c>
      <c r="H6" s="42">
        <f t="shared" ref="H6:H24" si="2">(F6/E6)*100</f>
        <v>95.652585140870954</v>
      </c>
    </row>
    <row r="7" spans="1:13" ht="27.75" customHeight="1">
      <c r="A7" s="20"/>
      <c r="B7" s="23">
        <v>67</v>
      </c>
      <c r="C7" s="24" t="s">
        <v>77</v>
      </c>
      <c r="D7" s="40">
        <v>33702.800000000003</v>
      </c>
      <c r="E7" s="40">
        <v>59842</v>
      </c>
      <c r="F7" s="40">
        <v>57240.42</v>
      </c>
      <c r="G7" s="42">
        <f t="shared" si="1"/>
        <v>169.83876710540369</v>
      </c>
      <c r="H7" s="42">
        <f t="shared" si="2"/>
        <v>95.652585140870954</v>
      </c>
    </row>
    <row r="8" spans="1:13">
      <c r="A8" s="24"/>
      <c r="B8" s="23"/>
      <c r="C8" s="24"/>
      <c r="D8" s="42"/>
      <c r="E8" s="42"/>
      <c r="F8" s="42"/>
      <c r="G8" s="42"/>
      <c r="H8" s="42"/>
    </row>
    <row r="9" spans="1:13" ht="13.5" customHeight="1">
      <c r="A9" s="20">
        <v>3</v>
      </c>
      <c r="B9" s="20"/>
      <c r="C9" s="21" t="s">
        <v>98</v>
      </c>
      <c r="D9" s="41">
        <f t="shared" ref="D9" si="3">D10</f>
        <v>1354299.3</v>
      </c>
      <c r="E9" s="41">
        <f>E10+E16</f>
        <v>1672557.61</v>
      </c>
      <c r="F9" s="41">
        <f>F10+F16</f>
        <v>1222037.6800000002</v>
      </c>
      <c r="G9" s="42">
        <f t="shared" si="1"/>
        <v>90.233944594079034</v>
      </c>
      <c r="H9" s="42">
        <f t="shared" si="2"/>
        <v>73.064011230082542</v>
      </c>
      <c r="K9" s="53"/>
      <c r="L9" s="53">
        <f>K9+K19+K37+K146+K34</f>
        <v>0</v>
      </c>
    </row>
    <row r="10" spans="1:13" ht="13.5" customHeight="1">
      <c r="A10" s="20"/>
      <c r="B10" s="20" t="s">
        <v>99</v>
      </c>
      <c r="C10" s="21" t="s">
        <v>100</v>
      </c>
      <c r="D10" s="41">
        <f>D11+D12+D13+D14</f>
        <v>1354299.3</v>
      </c>
      <c r="E10" s="41">
        <f>E11+E12+E13+E14</f>
        <v>1616500</v>
      </c>
      <c r="F10" s="41">
        <f>F11+F12+F13+F14</f>
        <v>1165980.07</v>
      </c>
      <c r="G10" s="42">
        <f t="shared" si="1"/>
        <v>86.094711117402184</v>
      </c>
      <c r="H10" s="42">
        <f t="shared" si="2"/>
        <v>72.129914630374273</v>
      </c>
    </row>
    <row r="11" spans="1:13" ht="13.5" customHeight="1">
      <c r="A11" s="23"/>
      <c r="B11" s="23">
        <v>64</v>
      </c>
      <c r="C11" s="24" t="s">
        <v>206</v>
      </c>
      <c r="D11" s="42">
        <v>74.290000000000006</v>
      </c>
      <c r="E11" s="42">
        <v>100</v>
      </c>
      <c r="F11" s="42">
        <v>51.82</v>
      </c>
      <c r="G11" s="42">
        <f t="shared" si="1"/>
        <v>69.753668057612046</v>
      </c>
      <c r="H11" s="42">
        <f t="shared" si="2"/>
        <v>51.82</v>
      </c>
    </row>
    <row r="12" spans="1:13" ht="24.75" customHeight="1">
      <c r="A12" s="23"/>
      <c r="B12" s="23">
        <v>65</v>
      </c>
      <c r="C12" s="24" t="s">
        <v>8</v>
      </c>
      <c r="D12" s="42">
        <v>18204.73</v>
      </c>
      <c r="E12" s="42">
        <v>15000</v>
      </c>
      <c r="F12" s="42">
        <v>16320.7</v>
      </c>
      <c r="G12" s="42">
        <f t="shared" si="1"/>
        <v>89.650876448044002</v>
      </c>
      <c r="H12" s="42">
        <f t="shared" si="2"/>
        <v>108.80466666666666</v>
      </c>
    </row>
    <row r="13" spans="1:13" ht="27.75" customHeight="1">
      <c r="A13" s="23"/>
      <c r="B13" s="23">
        <v>66</v>
      </c>
      <c r="C13" s="24" t="s">
        <v>76</v>
      </c>
      <c r="D13" s="42">
        <v>1321587.3500000001</v>
      </c>
      <c r="E13" s="42">
        <v>1581400</v>
      </c>
      <c r="F13" s="42">
        <v>1132081.07</v>
      </c>
      <c r="G13" s="42">
        <f t="shared" si="1"/>
        <v>85.660707179135755</v>
      </c>
      <c r="H13" s="42">
        <f t="shared" si="2"/>
        <v>71.587268875679783</v>
      </c>
      <c r="K13" s="53"/>
    </row>
    <row r="14" spans="1:13" ht="14.25" customHeight="1">
      <c r="A14" s="23"/>
      <c r="B14" s="23">
        <v>68</v>
      </c>
      <c r="C14" s="24" t="s">
        <v>225</v>
      </c>
      <c r="D14" s="42">
        <v>14432.93</v>
      </c>
      <c r="E14" s="42">
        <v>20000</v>
      </c>
      <c r="F14" s="42">
        <v>17526.48</v>
      </c>
      <c r="G14" s="42">
        <v>0</v>
      </c>
      <c r="H14" s="42">
        <f t="shared" si="2"/>
        <v>87.632400000000004</v>
      </c>
    </row>
    <row r="15" spans="1:13" ht="14.25" customHeight="1">
      <c r="A15" s="23"/>
      <c r="B15" s="23"/>
      <c r="C15" s="24"/>
      <c r="D15" s="42"/>
      <c r="E15" s="42"/>
      <c r="F15" s="42"/>
      <c r="G15" s="42"/>
      <c r="H15" s="42"/>
    </row>
    <row r="16" spans="1:13" ht="25.5">
      <c r="A16" s="20"/>
      <c r="B16" s="20" t="s">
        <v>104</v>
      </c>
      <c r="C16" s="21" t="s">
        <v>166</v>
      </c>
      <c r="D16" s="41">
        <f>D17</f>
        <v>0</v>
      </c>
      <c r="E16" s="41">
        <f>E17</f>
        <v>56057.61</v>
      </c>
      <c r="F16" s="41">
        <f>F17</f>
        <v>56057.61</v>
      </c>
      <c r="G16" s="42">
        <v>0</v>
      </c>
      <c r="H16" s="42">
        <f t="shared" si="2"/>
        <v>100</v>
      </c>
    </row>
    <row r="17" spans="1:11">
      <c r="A17" s="24"/>
      <c r="B17" s="23">
        <v>92</v>
      </c>
      <c r="C17" s="215" t="s">
        <v>240</v>
      </c>
      <c r="D17" s="42">
        <v>0</v>
      </c>
      <c r="E17" s="42">
        <v>56057.61</v>
      </c>
      <c r="F17" s="42">
        <v>56057.61</v>
      </c>
      <c r="G17" s="42">
        <v>0</v>
      </c>
      <c r="H17" s="42">
        <f t="shared" si="2"/>
        <v>100</v>
      </c>
    </row>
    <row r="18" spans="1:11">
      <c r="A18" s="24"/>
      <c r="B18" s="23"/>
      <c r="C18" s="24"/>
      <c r="D18" s="42"/>
      <c r="E18" s="42"/>
      <c r="F18" s="42"/>
      <c r="G18" s="42"/>
      <c r="H18" s="42"/>
    </row>
    <row r="19" spans="1:11" ht="17.100000000000001" customHeight="1">
      <c r="A19" s="20">
        <v>4</v>
      </c>
      <c r="B19" s="20"/>
      <c r="C19" s="21" t="s">
        <v>91</v>
      </c>
      <c r="D19" s="41">
        <f>D20+D23</f>
        <v>3679553.3</v>
      </c>
      <c r="E19" s="41">
        <f>E20+E23+E27</f>
        <v>4257920.3899999997</v>
      </c>
      <c r="F19" s="41">
        <f>F20+F23+F26</f>
        <v>4152739.18</v>
      </c>
      <c r="G19" s="42">
        <f>(F19/D19)*100</f>
        <v>112.85987296338391</v>
      </c>
      <c r="H19" s="42">
        <f t="shared" si="2"/>
        <v>97.529751607215942</v>
      </c>
      <c r="K19" s="53"/>
    </row>
    <row r="20" spans="1:11" ht="25.5">
      <c r="A20" s="24"/>
      <c r="B20" s="21" t="s">
        <v>92</v>
      </c>
      <c r="C20" s="21" t="s">
        <v>94</v>
      </c>
      <c r="D20" s="44">
        <f>D21</f>
        <v>409818.73</v>
      </c>
      <c r="E20" s="44">
        <f>E21</f>
        <v>525000.07999999996</v>
      </c>
      <c r="F20" s="44">
        <f>F21</f>
        <v>512796.68</v>
      </c>
      <c r="G20" s="42">
        <f t="shared" si="1"/>
        <v>125.12768267082377</v>
      </c>
      <c r="H20" s="42">
        <f t="shared" si="2"/>
        <v>97.675543211345811</v>
      </c>
    </row>
    <row r="21" spans="1:11" ht="25.5">
      <c r="A21" s="23"/>
      <c r="B21" s="23">
        <v>65</v>
      </c>
      <c r="C21" s="24" t="s">
        <v>8</v>
      </c>
      <c r="D21" s="40">
        <v>409818.73</v>
      </c>
      <c r="E21" s="40">
        <v>525000.07999999996</v>
      </c>
      <c r="F21" s="40">
        <v>512796.68</v>
      </c>
      <c r="G21" s="42">
        <f t="shared" si="1"/>
        <v>125.12768267082377</v>
      </c>
      <c r="H21" s="42">
        <f t="shared" si="2"/>
        <v>97.675543211345811</v>
      </c>
    </row>
    <row r="22" spans="1:11">
      <c r="A22" s="23"/>
      <c r="B22" s="23"/>
      <c r="C22" s="24"/>
      <c r="D22" s="40"/>
      <c r="E22" s="40"/>
      <c r="F22" s="40"/>
      <c r="G22" s="42"/>
      <c r="H22" s="42"/>
    </row>
    <row r="23" spans="1:11" ht="17.100000000000001" customHeight="1">
      <c r="A23" s="24"/>
      <c r="B23" s="21" t="s">
        <v>95</v>
      </c>
      <c r="C23" s="21" t="s">
        <v>169</v>
      </c>
      <c r="D23" s="44">
        <f>D24</f>
        <v>3269734.57</v>
      </c>
      <c r="E23" s="44">
        <f>E24</f>
        <v>3732000</v>
      </c>
      <c r="F23" s="44">
        <f>F24</f>
        <v>3639022.19</v>
      </c>
      <c r="G23" s="42">
        <f t="shared" si="1"/>
        <v>111.2941161459476</v>
      </c>
      <c r="H23" s="42">
        <f t="shared" si="2"/>
        <v>97.50863317256163</v>
      </c>
      <c r="K23" s="53"/>
    </row>
    <row r="24" spans="1:11" ht="25.5">
      <c r="A24" s="24"/>
      <c r="B24" s="23">
        <v>67</v>
      </c>
      <c r="C24" s="24" t="s">
        <v>77</v>
      </c>
      <c r="D24" s="42">
        <v>3269734.57</v>
      </c>
      <c r="E24" s="42">
        <v>3732000</v>
      </c>
      <c r="F24" s="42">
        <v>3639022.19</v>
      </c>
      <c r="G24" s="42">
        <f t="shared" si="1"/>
        <v>111.2941161459476</v>
      </c>
      <c r="H24" s="42">
        <f t="shared" si="2"/>
        <v>97.50863317256163</v>
      </c>
    </row>
    <row r="25" spans="1:11">
      <c r="A25" s="24"/>
      <c r="B25" s="23"/>
      <c r="C25" s="24"/>
      <c r="D25" s="42"/>
      <c r="E25" s="42"/>
      <c r="F25" s="42"/>
      <c r="G25" s="42"/>
      <c r="H25" s="42"/>
    </row>
    <row r="26" spans="1:11" ht="25.5">
      <c r="A26" s="20"/>
      <c r="B26" s="20" t="s">
        <v>162</v>
      </c>
      <c r="C26" s="21" t="s">
        <v>167</v>
      </c>
      <c r="D26" s="41">
        <v>0</v>
      </c>
      <c r="E26" s="233">
        <f>E27</f>
        <v>920.31</v>
      </c>
      <c r="F26" s="41">
        <f>F27</f>
        <v>920.31</v>
      </c>
      <c r="G26" s="42">
        <v>0</v>
      </c>
      <c r="H26" s="42">
        <f>(F26/E27)*100</f>
        <v>100</v>
      </c>
    </row>
    <row r="27" spans="1:11">
      <c r="A27" s="24"/>
      <c r="B27" s="23">
        <v>92</v>
      </c>
      <c r="C27" s="24" t="s">
        <v>240</v>
      </c>
      <c r="D27" s="42">
        <v>0</v>
      </c>
      <c r="E27" s="42">
        <v>920.31</v>
      </c>
      <c r="F27" s="42">
        <v>920.31</v>
      </c>
      <c r="G27" s="39">
        <v>0</v>
      </c>
      <c r="H27" s="42">
        <v>0</v>
      </c>
    </row>
    <row r="28" spans="1:11" ht="16.5" customHeight="1">
      <c r="A28" s="24"/>
      <c r="B28" s="23"/>
      <c r="C28" s="24"/>
      <c r="D28" s="42"/>
      <c r="E28" s="42"/>
      <c r="F28" s="42"/>
      <c r="G28" s="62"/>
      <c r="H28" s="62"/>
    </row>
    <row r="29" spans="1:11" ht="13.5" customHeight="1">
      <c r="A29" s="20">
        <v>5</v>
      </c>
      <c r="B29" s="20"/>
      <c r="C29" s="21" t="s">
        <v>154</v>
      </c>
      <c r="D29" s="38">
        <f>D30</f>
        <v>441901.09</v>
      </c>
      <c r="E29" s="38">
        <f>E30+E34</f>
        <v>1216875</v>
      </c>
      <c r="F29" s="38">
        <f>F30+F34</f>
        <v>1407515.27</v>
      </c>
      <c r="G29" s="42">
        <v>0</v>
      </c>
      <c r="H29" s="42">
        <f>F29/E29*100</f>
        <v>115.66638068823832</v>
      </c>
    </row>
    <row r="30" spans="1:11" ht="13.5" customHeight="1">
      <c r="A30" s="21"/>
      <c r="B30" s="20" t="s">
        <v>155</v>
      </c>
      <c r="C30" s="21" t="s">
        <v>156</v>
      </c>
      <c r="D30" s="38">
        <f>D31</f>
        <v>441901.09</v>
      </c>
      <c r="E30" s="38">
        <f>E31</f>
        <v>1044000</v>
      </c>
      <c r="F30" s="38">
        <f>F31</f>
        <v>1234640.27</v>
      </c>
      <c r="G30" s="42">
        <v>0</v>
      </c>
      <c r="H30" s="42">
        <f>F30/E30*100</f>
        <v>118.2605622605364</v>
      </c>
    </row>
    <row r="31" spans="1:11" ht="25.5">
      <c r="A31" s="23"/>
      <c r="B31" s="24">
        <v>63</v>
      </c>
      <c r="C31" s="24" t="s">
        <v>150</v>
      </c>
      <c r="D31" s="39">
        <v>441901.09</v>
      </c>
      <c r="E31" s="39">
        <v>1044000</v>
      </c>
      <c r="F31" s="39">
        <v>1234640.27</v>
      </c>
      <c r="G31" s="42">
        <v>0</v>
      </c>
      <c r="H31" s="42">
        <f>F31/E31*100</f>
        <v>118.2605622605364</v>
      </c>
    </row>
    <row r="32" spans="1:11" ht="13.5" hidden="1" customHeight="1">
      <c r="A32" s="20"/>
      <c r="B32" s="20" t="s">
        <v>163</v>
      </c>
      <c r="C32" s="21" t="s">
        <v>168</v>
      </c>
      <c r="D32" s="41">
        <v>0</v>
      </c>
      <c r="E32" s="41">
        <v>0</v>
      </c>
      <c r="F32" s="41">
        <v>0</v>
      </c>
      <c r="G32" s="42">
        <v>0</v>
      </c>
      <c r="H32" s="42">
        <v>0</v>
      </c>
    </row>
    <row r="33" spans="1:12" hidden="1">
      <c r="A33" s="24">
        <v>92</v>
      </c>
      <c r="B33" s="23"/>
      <c r="C33" s="24" t="s">
        <v>240</v>
      </c>
      <c r="D33" s="42">
        <v>0</v>
      </c>
      <c r="E33" s="42">
        <v>0</v>
      </c>
      <c r="F33" s="42">
        <v>0</v>
      </c>
      <c r="G33" s="39">
        <v>0</v>
      </c>
      <c r="H33" s="42">
        <v>0</v>
      </c>
    </row>
    <row r="34" spans="1:12" s="91" customFormat="1" ht="25.5">
      <c r="A34" s="21"/>
      <c r="B34" s="20" t="s">
        <v>163</v>
      </c>
      <c r="C34" s="21" t="s">
        <v>274</v>
      </c>
      <c r="D34" s="41"/>
      <c r="E34" s="41">
        <f>E35</f>
        <v>172875</v>
      </c>
      <c r="F34" s="41">
        <f>F35</f>
        <v>172875</v>
      </c>
      <c r="G34" s="38"/>
      <c r="H34" s="41"/>
      <c r="K34" s="234"/>
    </row>
    <row r="35" spans="1:12">
      <c r="A35" s="24"/>
      <c r="B35" s="24">
        <v>92</v>
      </c>
      <c r="C35" s="24" t="s">
        <v>240</v>
      </c>
      <c r="D35" s="40"/>
      <c r="E35" s="40">
        <v>172875</v>
      </c>
      <c r="F35" s="40">
        <v>172875</v>
      </c>
      <c r="G35" s="42"/>
      <c r="H35" s="42"/>
    </row>
    <row r="36" spans="1:12" ht="33" customHeight="1">
      <c r="A36" s="20">
        <v>7</v>
      </c>
      <c r="B36" s="20"/>
      <c r="C36" s="21" t="s">
        <v>89</v>
      </c>
      <c r="D36" s="41">
        <f>D37</f>
        <v>4247.53</v>
      </c>
      <c r="E36" s="41">
        <f>E37</f>
        <v>9000</v>
      </c>
      <c r="F36" s="41">
        <f>F37</f>
        <v>3868.82</v>
      </c>
      <c r="G36" s="42">
        <f>F36/D36*100</f>
        <v>91.08399469809514</v>
      </c>
      <c r="H36" s="42">
        <f t="shared" ref="H36:H39" si="4">F36/E36*100</f>
        <v>42.986888888888892</v>
      </c>
    </row>
    <row r="37" spans="1:12" ht="25.5">
      <c r="A37" s="23"/>
      <c r="B37" s="21" t="s">
        <v>101</v>
      </c>
      <c r="C37" s="21" t="s">
        <v>241</v>
      </c>
      <c r="D37" s="44">
        <f>D38+D39</f>
        <v>4247.53</v>
      </c>
      <c r="E37" s="44">
        <f>E38+E39</f>
        <v>9000</v>
      </c>
      <c r="F37" s="44">
        <f>F38+F39</f>
        <v>3868.82</v>
      </c>
      <c r="G37" s="42">
        <v>0</v>
      </c>
      <c r="H37" s="42">
        <f t="shared" si="4"/>
        <v>42.986888888888892</v>
      </c>
      <c r="K37" s="53"/>
    </row>
    <row r="38" spans="1:12">
      <c r="A38" s="23"/>
      <c r="B38" s="24">
        <v>72</v>
      </c>
      <c r="C38" s="24" t="s">
        <v>148</v>
      </c>
      <c r="D38" s="54">
        <v>0</v>
      </c>
      <c r="E38" s="54">
        <v>2000</v>
      </c>
      <c r="F38" s="54">
        <v>0</v>
      </c>
      <c r="G38" s="42">
        <v>0</v>
      </c>
      <c r="H38" s="42">
        <v>0</v>
      </c>
    </row>
    <row r="39" spans="1:12" ht="25.5">
      <c r="A39" s="23"/>
      <c r="B39" s="23">
        <v>65</v>
      </c>
      <c r="C39" s="24" t="s">
        <v>8</v>
      </c>
      <c r="D39" s="42">
        <v>4247.53</v>
      </c>
      <c r="E39" s="42">
        <v>7000</v>
      </c>
      <c r="F39" s="42">
        <v>3868.82</v>
      </c>
      <c r="G39" s="42">
        <v>0</v>
      </c>
      <c r="H39" s="42">
        <f t="shared" si="4"/>
        <v>55.268857142857144</v>
      </c>
    </row>
    <row r="40" spans="1:12" ht="16.5" customHeight="1">
      <c r="A40" s="23"/>
      <c r="B40" s="24"/>
      <c r="C40" s="24"/>
      <c r="D40" s="40"/>
      <c r="E40" s="42"/>
      <c r="F40" s="42"/>
      <c r="G40" s="62"/>
      <c r="H40" s="62"/>
    </row>
    <row r="41" spans="1:12" s="91" customFormat="1" ht="23.25" customHeight="1">
      <c r="A41" s="200"/>
      <c r="B41" s="200"/>
      <c r="C41" s="201" t="s">
        <v>102</v>
      </c>
      <c r="D41" s="202">
        <f>D42+D47+D100+D145+D163</f>
        <v>5564553.2000000002</v>
      </c>
      <c r="E41" s="202">
        <f>E42+E47+E100+E145+E163</f>
        <v>7216195</v>
      </c>
      <c r="F41" s="202">
        <f>F42+F47+F100+F145+F163</f>
        <v>6754750.8899999997</v>
      </c>
      <c r="G41" s="202">
        <f>F41/D41*100</f>
        <v>121.3889174426439</v>
      </c>
      <c r="H41" s="202">
        <f>F41/E41*100</f>
        <v>93.605437353064872</v>
      </c>
      <c r="K41" s="234"/>
      <c r="L41" s="92"/>
    </row>
    <row r="42" spans="1:12" ht="13.5" customHeight="1">
      <c r="A42" s="20">
        <v>1</v>
      </c>
      <c r="B42" s="20"/>
      <c r="C42" s="21" t="s">
        <v>87</v>
      </c>
      <c r="D42" s="41">
        <f t="shared" ref="D42:F42" si="5">D43</f>
        <v>33702.800000000003</v>
      </c>
      <c r="E42" s="41">
        <f t="shared" si="5"/>
        <v>59842</v>
      </c>
      <c r="F42" s="41">
        <f t="shared" si="5"/>
        <v>57240.42</v>
      </c>
      <c r="G42" s="42">
        <f t="shared" ref="G42:G97" si="6">F42/D42*100</f>
        <v>169.83876710540369</v>
      </c>
      <c r="H42" s="42">
        <f t="shared" ref="H42:H96" si="7">F42/E42*100</f>
        <v>95.652585140870954</v>
      </c>
    </row>
    <row r="43" spans="1:12" ht="13.5" customHeight="1">
      <c r="A43" s="20"/>
      <c r="B43" s="21">
        <v>11</v>
      </c>
      <c r="C43" s="21" t="s">
        <v>88</v>
      </c>
      <c r="D43" s="41">
        <f>D44+D45</f>
        <v>33702.800000000003</v>
      </c>
      <c r="E43" s="41">
        <f>E44+E45</f>
        <v>59842</v>
      </c>
      <c r="F43" s="41">
        <f>F44+F45</f>
        <v>57240.42</v>
      </c>
      <c r="G43" s="42">
        <f t="shared" si="6"/>
        <v>169.83876710540369</v>
      </c>
      <c r="H43" s="42">
        <f t="shared" si="7"/>
        <v>95.652585140870954</v>
      </c>
    </row>
    <row r="44" spans="1:12" ht="13.5" customHeight="1">
      <c r="A44" s="124"/>
      <c r="B44" s="24">
        <v>32</v>
      </c>
      <c r="C44" s="24" t="s">
        <v>19</v>
      </c>
      <c r="D44" s="42">
        <f>14142.76-404.8-609</f>
        <v>13128.960000000001</v>
      </c>
      <c r="E44" s="42">
        <v>19842</v>
      </c>
      <c r="F44" s="42">
        <v>15357.58</v>
      </c>
      <c r="G44" s="42">
        <f t="shared" si="6"/>
        <v>116.97484035292969</v>
      </c>
      <c r="H44" s="42">
        <f t="shared" si="7"/>
        <v>77.399354903739535</v>
      </c>
    </row>
    <row r="45" spans="1:12">
      <c r="A45" s="23"/>
      <c r="B45" s="26">
        <v>42</v>
      </c>
      <c r="C45" s="28" t="s">
        <v>69</v>
      </c>
      <c r="D45" s="42">
        <f>19560.04+404.8+609</f>
        <v>20573.84</v>
      </c>
      <c r="E45" s="42">
        <v>40000</v>
      </c>
      <c r="F45" s="42">
        <v>41882.839999999997</v>
      </c>
      <c r="G45" s="42">
        <v>0</v>
      </c>
      <c r="H45" s="42">
        <f t="shared" si="7"/>
        <v>104.70709999999998</v>
      </c>
    </row>
    <row r="46" spans="1:12" ht="16.5" customHeight="1">
      <c r="A46" s="25"/>
      <c r="B46" s="28"/>
      <c r="C46" s="28"/>
      <c r="D46" s="49"/>
      <c r="E46" s="42"/>
      <c r="F46" s="49"/>
      <c r="G46" s="42"/>
      <c r="H46" s="42"/>
    </row>
    <row r="47" spans="1:12" ht="13.5" customHeight="1">
      <c r="A47" s="20">
        <v>3</v>
      </c>
      <c r="B47" s="20"/>
      <c r="C47" s="21" t="s">
        <v>98</v>
      </c>
      <c r="D47" s="41">
        <f>D48+D95</f>
        <v>1333677.29</v>
      </c>
      <c r="E47" s="41">
        <f>E48+E95</f>
        <v>1672557.61</v>
      </c>
      <c r="F47" s="41">
        <f>F48+F95</f>
        <v>1427305.47</v>
      </c>
      <c r="G47" s="42">
        <f t="shared" si="6"/>
        <v>107.02030249011739</v>
      </c>
      <c r="H47" s="42">
        <f t="shared" si="7"/>
        <v>85.336700001622063</v>
      </c>
    </row>
    <row r="48" spans="1:12" ht="13.5" customHeight="1">
      <c r="A48" s="20"/>
      <c r="B48" s="20" t="s">
        <v>99</v>
      </c>
      <c r="C48" s="21" t="s">
        <v>100</v>
      </c>
      <c r="D48" s="41">
        <f>D49+D50+D53+D51</f>
        <v>1298241.69</v>
      </c>
      <c r="E48" s="41">
        <f>E49+E50+E51+E53+E52</f>
        <v>1616500</v>
      </c>
      <c r="F48" s="41">
        <f>F49+F50+F53+F51+F52</f>
        <v>1371247.8599999999</v>
      </c>
      <c r="G48" s="42">
        <f t="shared" si="6"/>
        <v>105.62346522703334</v>
      </c>
      <c r="H48" s="42">
        <f t="shared" si="7"/>
        <v>84.828200433034326</v>
      </c>
      <c r="K48" s="53"/>
    </row>
    <row r="49" spans="1:11" ht="13.5" customHeight="1">
      <c r="A49" s="20"/>
      <c r="B49" s="23">
        <v>31</v>
      </c>
      <c r="C49" s="26" t="s">
        <v>11</v>
      </c>
      <c r="D49" s="42">
        <v>634055.26</v>
      </c>
      <c r="E49" s="42">
        <v>949800</v>
      </c>
      <c r="F49" s="42">
        <v>745455.97</v>
      </c>
      <c r="G49" s="42">
        <f t="shared" si="6"/>
        <v>117.56955852712269</v>
      </c>
      <c r="H49" s="42">
        <f t="shared" si="7"/>
        <v>78.485572752158347</v>
      </c>
      <c r="K49" s="53"/>
    </row>
    <row r="50" spans="1:11" ht="13.5" customHeight="1">
      <c r="A50" s="20"/>
      <c r="B50" s="23">
        <v>32</v>
      </c>
      <c r="C50" s="26" t="s">
        <v>19</v>
      </c>
      <c r="D50" s="42">
        <v>647635.21</v>
      </c>
      <c r="E50" s="42">
        <v>630500</v>
      </c>
      <c r="F50" s="42">
        <v>595943.39</v>
      </c>
      <c r="G50" s="42">
        <f t="shared" si="6"/>
        <v>92.018374047328294</v>
      </c>
      <c r="H50" s="42">
        <f t="shared" si="7"/>
        <v>94.519173671689146</v>
      </c>
      <c r="K50" s="53"/>
    </row>
    <row r="51" spans="1:11" ht="13.5" customHeight="1">
      <c r="A51" s="20"/>
      <c r="B51" s="23">
        <v>34</v>
      </c>
      <c r="C51" s="26" t="s">
        <v>62</v>
      </c>
      <c r="D51" s="42">
        <v>10207.08</v>
      </c>
      <c r="E51" s="42">
        <v>6500</v>
      </c>
      <c r="F51" s="42">
        <v>5944.52</v>
      </c>
      <c r="G51" s="42">
        <f t="shared" si="6"/>
        <v>58.239182998467733</v>
      </c>
      <c r="H51" s="42">
        <f t="shared" si="7"/>
        <v>91.454153846153858</v>
      </c>
      <c r="K51" s="53"/>
    </row>
    <row r="52" spans="1:11" ht="25.15" customHeight="1">
      <c r="A52" s="20"/>
      <c r="B52" s="23">
        <v>37</v>
      </c>
      <c r="C52" s="26" t="s">
        <v>272</v>
      </c>
      <c r="D52" s="42"/>
      <c r="E52" s="42">
        <v>7200</v>
      </c>
      <c r="F52" s="42">
        <v>7200</v>
      </c>
      <c r="G52" s="42"/>
      <c r="H52" s="42"/>
      <c r="K52" s="53"/>
    </row>
    <row r="53" spans="1:11" ht="13.5" customHeight="1">
      <c r="A53" s="20"/>
      <c r="B53" s="23">
        <v>42</v>
      </c>
      <c r="C53" s="28" t="s">
        <v>69</v>
      </c>
      <c r="D53" s="42">
        <v>6344.14</v>
      </c>
      <c r="E53" s="42">
        <v>22500</v>
      </c>
      <c r="F53" s="42">
        <v>16703.98</v>
      </c>
      <c r="G53" s="42">
        <f t="shared" si="6"/>
        <v>263.2977834663169</v>
      </c>
      <c r="H53" s="42">
        <f t="shared" si="7"/>
        <v>74.239911111111113</v>
      </c>
      <c r="K53" s="53"/>
    </row>
    <row r="54" spans="1:11" hidden="1">
      <c r="A54" s="23"/>
      <c r="B54" s="26" t="s">
        <v>12</v>
      </c>
      <c r="C54" s="26" t="s">
        <v>13</v>
      </c>
      <c r="D54" s="42"/>
      <c r="E54" s="116">
        <v>464530</v>
      </c>
      <c r="F54" s="42"/>
      <c r="G54" s="42" t="e">
        <f t="shared" si="6"/>
        <v>#DIV/0!</v>
      </c>
      <c r="H54" s="42">
        <f t="shared" si="7"/>
        <v>0</v>
      </c>
      <c r="K54" s="60"/>
    </row>
    <row r="55" spans="1:11" hidden="1">
      <c r="A55" s="23"/>
      <c r="B55" s="26">
        <v>3112</v>
      </c>
      <c r="C55" s="26" t="s">
        <v>14</v>
      </c>
      <c r="D55" s="42"/>
      <c r="E55" s="42">
        <v>6636</v>
      </c>
      <c r="F55" s="42"/>
      <c r="G55" s="42" t="e">
        <f t="shared" si="6"/>
        <v>#DIV/0!</v>
      </c>
      <c r="H55" s="42">
        <f t="shared" si="7"/>
        <v>0</v>
      </c>
      <c r="K55" s="53"/>
    </row>
    <row r="56" spans="1:11" hidden="1">
      <c r="A56" s="23"/>
      <c r="B56" s="26">
        <v>3113</v>
      </c>
      <c r="C56" s="26" t="s">
        <v>113</v>
      </c>
      <c r="D56" s="42"/>
      <c r="E56" s="42">
        <v>30526</v>
      </c>
      <c r="F56" s="42"/>
      <c r="G56" s="42" t="e">
        <f t="shared" si="6"/>
        <v>#DIV/0!</v>
      </c>
      <c r="H56" s="42">
        <f t="shared" si="7"/>
        <v>0</v>
      </c>
      <c r="K56" s="53"/>
    </row>
    <row r="57" spans="1:11" hidden="1">
      <c r="A57" s="23"/>
      <c r="B57" s="26">
        <v>3114</v>
      </c>
      <c r="C57" s="26" t="s">
        <v>78</v>
      </c>
      <c r="D57" s="42"/>
      <c r="E57" s="42">
        <v>51762</v>
      </c>
      <c r="F57" s="42"/>
      <c r="G57" s="42" t="e">
        <f t="shared" si="6"/>
        <v>#DIV/0!</v>
      </c>
      <c r="H57" s="42">
        <f t="shared" si="7"/>
        <v>0</v>
      </c>
      <c r="K57" s="60"/>
    </row>
    <row r="58" spans="1:11" hidden="1">
      <c r="A58" s="23"/>
      <c r="B58" s="26" t="s">
        <v>16</v>
      </c>
      <c r="C58" s="26" t="s">
        <v>15</v>
      </c>
      <c r="D58" s="42"/>
      <c r="E58" s="42">
        <v>165904</v>
      </c>
      <c r="F58" s="42"/>
      <c r="G58" s="42" t="e">
        <f t="shared" si="6"/>
        <v>#DIV/0!</v>
      </c>
      <c r="H58" s="42">
        <f t="shared" si="7"/>
        <v>0</v>
      </c>
      <c r="K58" s="60"/>
    </row>
    <row r="59" spans="1:11" hidden="1">
      <c r="A59" s="23"/>
      <c r="B59" s="26" t="s">
        <v>17</v>
      </c>
      <c r="C59" s="26" t="s">
        <v>18</v>
      </c>
      <c r="D59" s="42"/>
      <c r="E59" s="118">
        <v>82288</v>
      </c>
      <c r="F59" s="42"/>
      <c r="G59" s="42" t="e">
        <f t="shared" si="6"/>
        <v>#DIV/0!</v>
      </c>
      <c r="H59" s="42">
        <f t="shared" si="7"/>
        <v>0</v>
      </c>
      <c r="K59" s="60"/>
    </row>
    <row r="60" spans="1:11" hidden="1">
      <c r="A60" s="23"/>
      <c r="B60" s="26" t="s">
        <v>20</v>
      </c>
      <c r="C60" s="26" t="s">
        <v>21</v>
      </c>
      <c r="D60" s="42"/>
      <c r="E60" s="42">
        <v>9291</v>
      </c>
      <c r="F60" s="42"/>
      <c r="G60" s="42" t="e">
        <f t="shared" si="6"/>
        <v>#DIV/0!</v>
      </c>
      <c r="H60" s="42">
        <f t="shared" si="7"/>
        <v>0</v>
      </c>
    </row>
    <row r="61" spans="1:11" ht="25.5" hidden="1">
      <c r="A61" s="23"/>
      <c r="B61" s="26" t="s">
        <v>22</v>
      </c>
      <c r="C61" s="26" t="s">
        <v>23</v>
      </c>
      <c r="D61" s="42"/>
      <c r="E61" s="42">
        <v>106178</v>
      </c>
      <c r="F61" s="42"/>
      <c r="G61" s="42" t="e">
        <f t="shared" si="6"/>
        <v>#DIV/0!</v>
      </c>
      <c r="H61" s="42">
        <f t="shared" si="7"/>
        <v>0</v>
      </c>
      <c r="K61" s="60"/>
    </row>
    <row r="62" spans="1:11" hidden="1">
      <c r="A62" s="23"/>
      <c r="B62" s="26" t="s">
        <v>24</v>
      </c>
      <c r="C62" s="26" t="s">
        <v>25</v>
      </c>
      <c r="D62" s="42"/>
      <c r="E62" s="42">
        <v>7300</v>
      </c>
      <c r="F62" s="42"/>
      <c r="G62" s="42" t="e">
        <f t="shared" si="6"/>
        <v>#DIV/0!</v>
      </c>
      <c r="H62" s="42">
        <f t="shared" si="7"/>
        <v>0</v>
      </c>
      <c r="K62" s="60"/>
    </row>
    <row r="63" spans="1:11" hidden="1">
      <c r="A63" s="23"/>
      <c r="B63" s="26" t="s">
        <v>79</v>
      </c>
      <c r="C63" s="26" t="s">
        <v>80</v>
      </c>
      <c r="D63" s="42"/>
      <c r="E63" s="43">
        <v>929</v>
      </c>
      <c r="F63" s="42"/>
      <c r="G63" s="42" t="e">
        <f t="shared" si="6"/>
        <v>#DIV/0!</v>
      </c>
      <c r="H63" s="42">
        <f t="shared" si="7"/>
        <v>0</v>
      </c>
      <c r="K63" s="60"/>
    </row>
    <row r="64" spans="1:11" hidden="1">
      <c r="A64" s="23"/>
      <c r="B64" s="26" t="s">
        <v>26</v>
      </c>
      <c r="C64" s="26" t="s">
        <v>27</v>
      </c>
      <c r="D64" s="42"/>
      <c r="E64" s="42">
        <v>53089</v>
      </c>
      <c r="F64" s="42"/>
      <c r="G64" s="42" t="e">
        <f t="shared" si="6"/>
        <v>#DIV/0!</v>
      </c>
      <c r="H64" s="42">
        <f t="shared" si="7"/>
        <v>0</v>
      </c>
    </row>
    <row r="65" spans="1:11" hidden="1">
      <c r="A65" s="23"/>
      <c r="B65" s="26" t="s">
        <v>81</v>
      </c>
      <c r="C65" s="26" t="s">
        <v>82</v>
      </c>
      <c r="D65" s="43"/>
      <c r="E65" s="43">
        <v>106178</v>
      </c>
      <c r="F65" s="43"/>
      <c r="G65" s="42" t="e">
        <f t="shared" si="6"/>
        <v>#DIV/0!</v>
      </c>
      <c r="H65" s="42">
        <f t="shared" si="7"/>
        <v>0</v>
      </c>
    </row>
    <row r="66" spans="1:11" hidden="1">
      <c r="A66" s="23"/>
      <c r="B66" s="26" t="s">
        <v>28</v>
      </c>
      <c r="C66" s="26" t="s">
        <v>29</v>
      </c>
      <c r="D66" s="42"/>
      <c r="E66" s="42">
        <v>106178</v>
      </c>
      <c r="F66" s="42"/>
      <c r="G66" s="42" t="e">
        <f t="shared" si="6"/>
        <v>#DIV/0!</v>
      </c>
      <c r="H66" s="42">
        <f t="shared" si="7"/>
        <v>0</v>
      </c>
    </row>
    <row r="67" spans="1:11" ht="15.75" hidden="1" customHeight="1">
      <c r="A67" s="23"/>
      <c r="B67" s="26">
        <v>3224</v>
      </c>
      <c r="C67" s="26" t="s">
        <v>30</v>
      </c>
      <c r="D67" s="42"/>
      <c r="E67" s="42">
        <v>19908</v>
      </c>
      <c r="F67" s="42"/>
      <c r="G67" s="42" t="e">
        <f t="shared" si="6"/>
        <v>#DIV/0!</v>
      </c>
      <c r="H67" s="42">
        <f t="shared" si="7"/>
        <v>0</v>
      </c>
    </row>
    <row r="68" spans="1:11" hidden="1">
      <c r="A68" s="23"/>
      <c r="B68" s="26" t="s">
        <v>31</v>
      </c>
      <c r="C68" s="26" t="s">
        <v>32</v>
      </c>
      <c r="D68" s="42"/>
      <c r="E68" s="42">
        <v>10618</v>
      </c>
      <c r="F68" s="42"/>
      <c r="G68" s="42" t="e">
        <f t="shared" si="6"/>
        <v>#DIV/0!</v>
      </c>
      <c r="H68" s="42">
        <f t="shared" si="7"/>
        <v>0</v>
      </c>
    </row>
    <row r="69" spans="1:11" hidden="1">
      <c r="A69" s="23"/>
      <c r="B69" s="26">
        <v>3227</v>
      </c>
      <c r="C69" s="26" t="s">
        <v>33</v>
      </c>
      <c r="D69" s="42"/>
      <c r="E69" s="42">
        <v>6636</v>
      </c>
      <c r="F69" s="42"/>
      <c r="G69" s="42" t="e">
        <f t="shared" si="6"/>
        <v>#DIV/0!</v>
      </c>
      <c r="H69" s="42">
        <f t="shared" si="7"/>
        <v>0</v>
      </c>
    </row>
    <row r="70" spans="1:11" hidden="1">
      <c r="A70" s="23"/>
      <c r="B70" s="26" t="s">
        <v>34</v>
      </c>
      <c r="C70" s="26" t="s">
        <v>35</v>
      </c>
      <c r="D70" s="42"/>
      <c r="E70" s="42">
        <v>63707</v>
      </c>
      <c r="F70" s="42"/>
      <c r="G70" s="42" t="e">
        <f t="shared" si="6"/>
        <v>#DIV/0!</v>
      </c>
      <c r="H70" s="42">
        <f t="shared" si="7"/>
        <v>0</v>
      </c>
    </row>
    <row r="71" spans="1:11" hidden="1">
      <c r="A71" s="23"/>
      <c r="B71" s="26" t="s">
        <v>36</v>
      </c>
      <c r="C71" s="26" t="s">
        <v>37</v>
      </c>
      <c r="D71" s="42"/>
      <c r="E71" s="42">
        <v>19908</v>
      </c>
      <c r="F71" s="42"/>
      <c r="G71" s="42" t="e">
        <f t="shared" si="6"/>
        <v>#DIV/0!</v>
      </c>
      <c r="H71" s="42">
        <f t="shared" si="7"/>
        <v>0</v>
      </c>
    </row>
    <row r="72" spans="1:11" hidden="1">
      <c r="A72" s="23"/>
      <c r="B72" s="26" t="s">
        <v>38</v>
      </c>
      <c r="C72" s="26" t="s">
        <v>39</v>
      </c>
      <c r="D72" s="42"/>
      <c r="E72" s="42">
        <v>26545</v>
      </c>
      <c r="F72" s="42"/>
      <c r="G72" s="42" t="e">
        <f t="shared" si="6"/>
        <v>#DIV/0!</v>
      </c>
      <c r="H72" s="42">
        <f t="shared" si="7"/>
        <v>0</v>
      </c>
    </row>
    <row r="73" spans="1:11" hidden="1">
      <c r="A73" s="23"/>
      <c r="B73" s="26" t="s">
        <v>40</v>
      </c>
      <c r="C73" s="26" t="s">
        <v>41</v>
      </c>
      <c r="D73" s="42"/>
      <c r="E73" s="42">
        <v>46453</v>
      </c>
      <c r="F73" s="42"/>
      <c r="G73" s="42" t="e">
        <f t="shared" si="6"/>
        <v>#DIV/0!</v>
      </c>
      <c r="H73" s="42">
        <f t="shared" si="7"/>
        <v>0</v>
      </c>
    </row>
    <row r="74" spans="1:11" hidden="1">
      <c r="A74" s="23"/>
      <c r="B74" s="26" t="s">
        <v>42</v>
      </c>
      <c r="C74" s="26" t="s">
        <v>43</v>
      </c>
      <c r="D74" s="42"/>
      <c r="E74" s="42">
        <v>53089</v>
      </c>
      <c r="F74" s="42"/>
      <c r="G74" s="42" t="e">
        <f t="shared" si="6"/>
        <v>#DIV/0!</v>
      </c>
      <c r="H74" s="42">
        <f t="shared" si="7"/>
        <v>0</v>
      </c>
    </row>
    <row r="75" spans="1:11" hidden="1">
      <c r="A75" s="23"/>
      <c r="B75" s="26">
        <v>3236</v>
      </c>
      <c r="C75" s="26" t="s">
        <v>44</v>
      </c>
      <c r="D75" s="42"/>
      <c r="E75" s="42">
        <v>46453</v>
      </c>
      <c r="F75" s="42"/>
      <c r="G75" s="42" t="e">
        <f t="shared" si="6"/>
        <v>#DIV/0!</v>
      </c>
      <c r="H75" s="42">
        <f t="shared" si="7"/>
        <v>0</v>
      </c>
    </row>
    <row r="76" spans="1:11" hidden="1">
      <c r="A76" s="23"/>
      <c r="B76" s="26" t="s">
        <v>45</v>
      </c>
      <c r="C76" s="26" t="s">
        <v>46</v>
      </c>
      <c r="D76" s="42"/>
      <c r="E76" s="42">
        <v>19908</v>
      </c>
      <c r="F76" s="42"/>
      <c r="G76" s="42" t="e">
        <f t="shared" si="6"/>
        <v>#DIV/0!</v>
      </c>
      <c r="H76" s="42">
        <f t="shared" si="7"/>
        <v>0</v>
      </c>
    </row>
    <row r="77" spans="1:11" hidden="1">
      <c r="A77" s="23"/>
      <c r="B77" s="26">
        <v>3238</v>
      </c>
      <c r="C77" s="26" t="s">
        <v>47</v>
      </c>
      <c r="D77" s="42"/>
      <c r="E77" s="42">
        <v>26545</v>
      </c>
      <c r="F77" s="42"/>
      <c r="G77" s="42" t="e">
        <f t="shared" si="6"/>
        <v>#DIV/0!</v>
      </c>
      <c r="H77" s="42">
        <f t="shared" si="7"/>
        <v>0</v>
      </c>
    </row>
    <row r="78" spans="1:11" hidden="1">
      <c r="A78" s="23"/>
      <c r="B78" s="26" t="s">
        <v>48</v>
      </c>
      <c r="C78" s="26" t="s">
        <v>49</v>
      </c>
      <c r="D78" s="42"/>
      <c r="E78" s="42">
        <v>39817</v>
      </c>
      <c r="F78" s="42"/>
      <c r="G78" s="42" t="e">
        <f t="shared" si="6"/>
        <v>#DIV/0!</v>
      </c>
      <c r="H78" s="42">
        <f t="shared" si="7"/>
        <v>0</v>
      </c>
    </row>
    <row r="79" spans="1:11" ht="25.5" hidden="1">
      <c r="A79" s="23"/>
      <c r="B79" s="26" t="s">
        <v>51</v>
      </c>
      <c r="C79" s="26" t="s">
        <v>52</v>
      </c>
      <c r="D79" s="42"/>
      <c r="E79" s="42">
        <v>9954</v>
      </c>
      <c r="F79" s="42"/>
      <c r="G79" s="42" t="e">
        <f t="shared" si="6"/>
        <v>#DIV/0!</v>
      </c>
      <c r="H79" s="42">
        <f t="shared" si="7"/>
        <v>0</v>
      </c>
    </row>
    <row r="80" spans="1:11" hidden="1">
      <c r="A80" s="23"/>
      <c r="B80" s="26" t="s">
        <v>53</v>
      </c>
      <c r="C80" s="26" t="s">
        <v>54</v>
      </c>
      <c r="D80" s="42"/>
      <c r="E80" s="42">
        <v>26545</v>
      </c>
      <c r="F80" s="42"/>
      <c r="G80" s="42" t="e">
        <f t="shared" si="6"/>
        <v>#DIV/0!</v>
      </c>
      <c r="H80" s="42">
        <f t="shared" si="7"/>
        <v>0</v>
      </c>
      <c r="K80" s="53"/>
    </row>
    <row r="81" spans="1:11" hidden="1">
      <c r="A81" s="23"/>
      <c r="B81" s="26" t="s">
        <v>55</v>
      </c>
      <c r="C81" s="26" t="s">
        <v>56</v>
      </c>
      <c r="D81" s="42"/>
      <c r="E81" s="42">
        <v>5309</v>
      </c>
      <c r="F81" s="42"/>
      <c r="G81" s="42" t="e">
        <f t="shared" si="6"/>
        <v>#DIV/0!</v>
      </c>
      <c r="H81" s="42">
        <f t="shared" si="7"/>
        <v>0</v>
      </c>
      <c r="K81" s="53"/>
    </row>
    <row r="82" spans="1:11" hidden="1">
      <c r="A82" s="23"/>
      <c r="B82" s="26" t="s">
        <v>57</v>
      </c>
      <c r="C82" s="26" t="s">
        <v>58</v>
      </c>
      <c r="D82" s="42"/>
      <c r="E82" s="42">
        <v>5309</v>
      </c>
      <c r="F82" s="42"/>
      <c r="G82" s="42" t="e">
        <f t="shared" si="6"/>
        <v>#DIV/0!</v>
      </c>
      <c r="H82" s="42">
        <f t="shared" si="7"/>
        <v>0</v>
      </c>
    </row>
    <row r="83" spans="1:11" s="11" customFormat="1" hidden="1">
      <c r="A83" s="23"/>
      <c r="B83" s="26">
        <v>3295</v>
      </c>
      <c r="C83" s="26" t="s">
        <v>59</v>
      </c>
      <c r="D83" s="42"/>
      <c r="E83" s="42">
        <v>6636</v>
      </c>
      <c r="F83" s="42"/>
      <c r="G83" s="42" t="e">
        <f t="shared" si="6"/>
        <v>#DIV/0!</v>
      </c>
      <c r="H83" s="42">
        <f t="shared" si="7"/>
        <v>0</v>
      </c>
      <c r="K83" s="52"/>
    </row>
    <row r="84" spans="1:11" s="11" customFormat="1" hidden="1">
      <c r="A84" s="23"/>
      <c r="B84" s="26">
        <v>3296</v>
      </c>
      <c r="C84" s="26" t="s">
        <v>60</v>
      </c>
      <c r="D84" s="42"/>
      <c r="E84" s="42">
        <v>3982</v>
      </c>
      <c r="F84" s="42"/>
      <c r="G84" s="42" t="e">
        <f t="shared" si="6"/>
        <v>#DIV/0!</v>
      </c>
      <c r="H84" s="42">
        <f t="shared" si="7"/>
        <v>0</v>
      </c>
    </row>
    <row r="85" spans="1:11" s="11" customFormat="1" hidden="1">
      <c r="A85" s="23"/>
      <c r="B85" s="26" t="s">
        <v>61</v>
      </c>
      <c r="C85" s="26" t="s">
        <v>50</v>
      </c>
      <c r="D85" s="42"/>
      <c r="E85" s="42">
        <v>3982</v>
      </c>
      <c r="F85" s="42"/>
      <c r="G85" s="42" t="e">
        <f t="shared" si="6"/>
        <v>#DIV/0!</v>
      </c>
      <c r="H85" s="42">
        <f t="shared" si="7"/>
        <v>0</v>
      </c>
    </row>
    <row r="86" spans="1:11" s="11" customFormat="1" hidden="1">
      <c r="A86" s="23"/>
      <c r="B86" s="26" t="s">
        <v>63</v>
      </c>
      <c r="C86" s="26" t="s">
        <v>64</v>
      </c>
      <c r="D86" s="42"/>
      <c r="E86" s="42">
        <v>10618</v>
      </c>
      <c r="F86" s="42"/>
      <c r="G86" s="42" t="e">
        <f t="shared" si="6"/>
        <v>#DIV/0!</v>
      </c>
      <c r="H86" s="42">
        <f t="shared" si="7"/>
        <v>0</v>
      </c>
    </row>
    <row r="87" spans="1:11" s="11" customFormat="1" hidden="1">
      <c r="A87" s="23"/>
      <c r="B87" s="26" t="s">
        <v>65</v>
      </c>
      <c r="C87" s="26" t="s">
        <v>66</v>
      </c>
      <c r="D87" s="42"/>
      <c r="E87" s="42">
        <v>133</v>
      </c>
      <c r="F87" s="42"/>
      <c r="G87" s="42" t="e">
        <f t="shared" si="6"/>
        <v>#DIV/0!</v>
      </c>
      <c r="H87" s="42">
        <f t="shared" si="7"/>
        <v>0</v>
      </c>
    </row>
    <row r="88" spans="1:11" s="11" customFormat="1" hidden="1">
      <c r="A88" s="23"/>
      <c r="B88" s="26" t="s">
        <v>67</v>
      </c>
      <c r="C88" s="26" t="s">
        <v>68</v>
      </c>
      <c r="D88" s="42"/>
      <c r="E88" s="42">
        <v>663</v>
      </c>
      <c r="F88" s="42"/>
      <c r="G88" s="42" t="e">
        <f t="shared" si="6"/>
        <v>#DIV/0!</v>
      </c>
      <c r="H88" s="42">
        <f t="shared" si="7"/>
        <v>0</v>
      </c>
      <c r="K88" s="52"/>
    </row>
    <row r="89" spans="1:11" hidden="1">
      <c r="A89" s="23"/>
      <c r="B89" s="28" t="s">
        <v>70</v>
      </c>
      <c r="C89" s="28" t="s">
        <v>71</v>
      </c>
      <c r="D89" s="42"/>
      <c r="E89" s="42">
        <v>39419</v>
      </c>
      <c r="F89" s="42"/>
      <c r="G89" s="42" t="e">
        <f t="shared" si="6"/>
        <v>#DIV/0!</v>
      </c>
      <c r="H89" s="42">
        <f t="shared" si="7"/>
        <v>0</v>
      </c>
    </row>
    <row r="90" spans="1:11" hidden="1">
      <c r="A90" s="23"/>
      <c r="B90" s="28" t="s">
        <v>72</v>
      </c>
      <c r="C90" s="28" t="s">
        <v>73</v>
      </c>
      <c r="D90" s="42"/>
      <c r="E90" s="42">
        <v>1991</v>
      </c>
      <c r="F90" s="42"/>
      <c r="G90" s="42" t="e">
        <f t="shared" si="6"/>
        <v>#DIV/0!</v>
      </c>
      <c r="H90" s="42">
        <v>0</v>
      </c>
    </row>
    <row r="91" spans="1:11" hidden="1">
      <c r="A91" s="23"/>
      <c r="B91" s="28">
        <v>4223</v>
      </c>
      <c r="C91" s="28" t="s">
        <v>74</v>
      </c>
      <c r="D91" s="42"/>
      <c r="E91" s="42">
        <v>2654</v>
      </c>
      <c r="F91" s="42"/>
      <c r="G91" s="42" t="e">
        <f t="shared" si="6"/>
        <v>#DIV/0!</v>
      </c>
      <c r="H91" s="42">
        <f t="shared" si="7"/>
        <v>0</v>
      </c>
    </row>
    <row r="92" spans="1:11" hidden="1">
      <c r="A92" s="23"/>
      <c r="B92" s="28">
        <v>4224</v>
      </c>
      <c r="C92" s="28" t="s">
        <v>103</v>
      </c>
      <c r="D92" s="42"/>
      <c r="E92" s="42">
        <v>0</v>
      </c>
      <c r="F92" s="42"/>
      <c r="G92" s="42" t="e">
        <f t="shared" si="6"/>
        <v>#DIV/0!</v>
      </c>
      <c r="H92" s="42">
        <v>0</v>
      </c>
    </row>
    <row r="93" spans="1:11" ht="16.5" hidden="1" customHeight="1">
      <c r="A93" s="23"/>
      <c r="B93" s="28">
        <v>4225</v>
      </c>
      <c r="C93" s="28" t="s">
        <v>75</v>
      </c>
      <c r="D93" s="42"/>
      <c r="E93" s="42">
        <v>3981</v>
      </c>
      <c r="F93" s="42"/>
      <c r="G93" s="42" t="e">
        <f t="shared" si="6"/>
        <v>#DIV/0!</v>
      </c>
      <c r="H93" s="42">
        <f t="shared" si="7"/>
        <v>0</v>
      </c>
    </row>
    <row r="94" spans="1:11">
      <c r="A94" s="242"/>
      <c r="B94" s="243"/>
      <c r="C94" s="243"/>
      <c r="D94" s="93"/>
      <c r="E94" s="119"/>
      <c r="F94" s="93"/>
      <c r="G94" s="42"/>
      <c r="H94" s="94"/>
    </row>
    <row r="95" spans="1:11" ht="25.5">
      <c r="A95" s="31"/>
      <c r="B95" s="20" t="s">
        <v>104</v>
      </c>
      <c r="C95" s="21" t="s">
        <v>105</v>
      </c>
      <c r="D95" s="59">
        <f>D96+D97</f>
        <v>35435.599999999999</v>
      </c>
      <c r="E95" s="59">
        <f>E96+E98</f>
        <v>56057.61</v>
      </c>
      <c r="F95" s="59">
        <f>F96+F98</f>
        <v>56057.61</v>
      </c>
      <c r="G95" s="42">
        <f t="shared" si="6"/>
        <v>158.19574100621975</v>
      </c>
      <c r="H95" s="64">
        <f t="shared" si="7"/>
        <v>100</v>
      </c>
    </row>
    <row r="96" spans="1:11">
      <c r="A96" s="31"/>
      <c r="B96" s="23">
        <v>32</v>
      </c>
      <c r="C96" s="24" t="s">
        <v>19</v>
      </c>
      <c r="D96" s="54">
        <v>35435.599999999999</v>
      </c>
      <c r="E96" s="54">
        <f>24000+22557.61</f>
        <v>46557.61</v>
      </c>
      <c r="F96" s="54">
        <v>46557.61</v>
      </c>
      <c r="G96" s="42">
        <f t="shared" si="6"/>
        <v>131.38654347605234</v>
      </c>
      <c r="H96" s="64">
        <f t="shared" si="7"/>
        <v>100</v>
      </c>
    </row>
    <row r="97" spans="1:14" hidden="1">
      <c r="A97" s="31"/>
      <c r="B97" s="23">
        <v>42</v>
      </c>
      <c r="C97" s="28" t="s">
        <v>69</v>
      </c>
      <c r="D97" s="54">
        <v>0</v>
      </c>
      <c r="E97" s="54"/>
      <c r="F97" s="54">
        <v>0</v>
      </c>
      <c r="G97" s="42" t="e">
        <f t="shared" si="6"/>
        <v>#DIV/0!</v>
      </c>
      <c r="H97" s="42"/>
    </row>
    <row r="98" spans="1:14">
      <c r="A98" s="31"/>
      <c r="B98" s="23">
        <v>42</v>
      </c>
      <c r="C98" s="28" t="s">
        <v>69</v>
      </c>
      <c r="D98" s="54">
        <v>0</v>
      </c>
      <c r="E98" s="54">
        <v>9500</v>
      </c>
      <c r="F98" s="54">
        <v>9500</v>
      </c>
      <c r="G98" s="42">
        <v>0</v>
      </c>
      <c r="H98" s="42"/>
    </row>
    <row r="99" spans="1:14">
      <c r="A99" s="31"/>
      <c r="B99" s="20"/>
      <c r="C99" s="21"/>
      <c r="D99" s="58"/>
      <c r="E99" s="58"/>
      <c r="F99" s="58"/>
      <c r="G99" s="42"/>
      <c r="H99" s="42"/>
    </row>
    <row r="100" spans="1:14">
      <c r="A100" s="20">
        <v>4</v>
      </c>
      <c r="B100" s="20"/>
      <c r="C100" s="21" t="s">
        <v>91</v>
      </c>
      <c r="D100" s="58">
        <f>D101+D104+D125</f>
        <v>3923899.4899999998</v>
      </c>
      <c r="E100" s="58">
        <f>E101+E104+E125</f>
        <v>4257920.3899999997</v>
      </c>
      <c r="F100" s="58">
        <f>F101+F104+F125</f>
        <v>4129868</v>
      </c>
      <c r="G100" s="42">
        <f t="shared" ref="G100:G122" si="8">F100/D100*100</f>
        <v>105.24907711129983</v>
      </c>
      <c r="H100" s="42">
        <f t="shared" ref="H100:H165" si="9">F100/E100*100</f>
        <v>96.992607229089131</v>
      </c>
      <c r="N100" s="53"/>
    </row>
    <row r="101" spans="1:14" ht="25.5">
      <c r="A101" s="24"/>
      <c r="B101" s="21" t="s">
        <v>92</v>
      </c>
      <c r="C101" s="21" t="s">
        <v>94</v>
      </c>
      <c r="D101" s="58">
        <f>D102</f>
        <v>409818.73</v>
      </c>
      <c r="E101" s="58">
        <f>E102</f>
        <v>525000.07999999996</v>
      </c>
      <c r="F101" s="58">
        <f>F102</f>
        <v>489925.5</v>
      </c>
      <c r="G101" s="42">
        <f t="shared" si="8"/>
        <v>119.54687868951233</v>
      </c>
      <c r="H101" s="42">
        <f t="shared" si="9"/>
        <v>93.319128637085171</v>
      </c>
    </row>
    <row r="102" spans="1:14">
      <c r="A102" s="31"/>
      <c r="B102" s="26">
        <v>32</v>
      </c>
      <c r="C102" s="26" t="s">
        <v>19</v>
      </c>
      <c r="D102" s="56">
        <v>409818.73</v>
      </c>
      <c r="E102" s="56">
        <v>525000.07999999996</v>
      </c>
      <c r="F102" s="56">
        <v>489925.5</v>
      </c>
      <c r="G102" s="42">
        <f t="shared" si="8"/>
        <v>119.54687868951233</v>
      </c>
      <c r="H102" s="42">
        <f t="shared" si="9"/>
        <v>93.319128637085171</v>
      </c>
    </row>
    <row r="103" spans="1:14">
      <c r="A103" s="31"/>
      <c r="B103" s="26"/>
      <c r="C103" s="26"/>
      <c r="D103" s="56"/>
      <c r="E103" s="56"/>
      <c r="F103" s="56"/>
      <c r="G103" s="42"/>
      <c r="H103" s="42"/>
    </row>
    <row r="104" spans="1:14" ht="13.5" customHeight="1">
      <c r="A104" s="57"/>
      <c r="B104" s="21" t="s">
        <v>95</v>
      </c>
      <c r="C104" s="21" t="s">
        <v>97</v>
      </c>
      <c r="D104" s="58">
        <f>D105+D106</f>
        <v>3269734.57</v>
      </c>
      <c r="E104" s="58">
        <f>E105+E106</f>
        <v>3732000</v>
      </c>
      <c r="F104" s="58">
        <f>F105+F106</f>
        <v>3639022.19</v>
      </c>
      <c r="G104" s="42">
        <f t="shared" si="8"/>
        <v>111.2941161459476</v>
      </c>
      <c r="H104" s="42">
        <f t="shared" si="9"/>
        <v>97.50863317256163</v>
      </c>
    </row>
    <row r="105" spans="1:14" ht="13.5" customHeight="1">
      <c r="A105" s="31"/>
      <c r="B105" s="24">
        <v>31</v>
      </c>
      <c r="C105" s="24" t="s">
        <v>11</v>
      </c>
      <c r="D105" s="54">
        <v>2994748.92</v>
      </c>
      <c r="E105" s="54">
        <v>3367000</v>
      </c>
      <c r="F105" s="54">
        <v>3354988.58</v>
      </c>
      <c r="G105" s="42">
        <f t="shared" si="8"/>
        <v>112.02904382381413</v>
      </c>
      <c r="H105" s="42">
        <f t="shared" si="9"/>
        <v>99.643260469260468</v>
      </c>
    </row>
    <row r="106" spans="1:14" ht="13.5" customHeight="1">
      <c r="A106" s="31"/>
      <c r="B106" s="24">
        <v>32</v>
      </c>
      <c r="C106" s="24" t="s">
        <v>19</v>
      </c>
      <c r="D106" s="54">
        <v>274985.65000000002</v>
      </c>
      <c r="E106" s="54">
        <v>365000</v>
      </c>
      <c r="F106" s="54">
        <v>284033.61</v>
      </c>
      <c r="G106" s="42">
        <f t="shared" si="8"/>
        <v>103.29033896859707</v>
      </c>
      <c r="H106" s="42">
        <f t="shared" si="9"/>
        <v>77.817427397260275</v>
      </c>
    </row>
    <row r="107" spans="1:14" hidden="1">
      <c r="A107" s="31"/>
      <c r="B107" s="26" t="s">
        <v>12</v>
      </c>
      <c r="C107" s="26" t="s">
        <v>13</v>
      </c>
      <c r="D107" s="56"/>
      <c r="E107" s="56"/>
      <c r="F107" s="56"/>
      <c r="G107" s="42" t="e">
        <f t="shared" si="8"/>
        <v>#DIV/0!</v>
      </c>
      <c r="H107" s="42" t="e">
        <f t="shared" si="9"/>
        <v>#DIV/0!</v>
      </c>
    </row>
    <row r="108" spans="1:14" hidden="1">
      <c r="A108" s="31"/>
      <c r="B108" s="26" t="s">
        <v>108</v>
      </c>
      <c r="C108" s="26" t="s">
        <v>14</v>
      </c>
      <c r="D108" s="56"/>
      <c r="E108" s="56"/>
      <c r="F108" s="56"/>
      <c r="G108" s="42" t="e">
        <f t="shared" si="8"/>
        <v>#DIV/0!</v>
      </c>
      <c r="H108" s="42" t="e">
        <f t="shared" si="9"/>
        <v>#DIV/0!</v>
      </c>
    </row>
    <row r="109" spans="1:14" hidden="1">
      <c r="A109" s="31"/>
      <c r="B109" s="26" t="s">
        <v>109</v>
      </c>
      <c r="C109" s="26" t="s">
        <v>113</v>
      </c>
      <c r="D109" s="56"/>
      <c r="E109" s="56"/>
      <c r="F109" s="56"/>
      <c r="G109" s="42" t="e">
        <f t="shared" si="8"/>
        <v>#DIV/0!</v>
      </c>
      <c r="H109" s="42" t="e">
        <f t="shared" si="9"/>
        <v>#DIV/0!</v>
      </c>
    </row>
    <row r="110" spans="1:14" hidden="1">
      <c r="A110" s="31"/>
      <c r="B110" s="26" t="s">
        <v>110</v>
      </c>
      <c r="C110" s="26" t="s">
        <v>78</v>
      </c>
      <c r="D110" s="56"/>
      <c r="E110" s="56"/>
      <c r="F110" s="56"/>
      <c r="G110" s="42" t="e">
        <f t="shared" si="8"/>
        <v>#DIV/0!</v>
      </c>
      <c r="H110" s="42" t="e">
        <f t="shared" si="9"/>
        <v>#DIV/0!</v>
      </c>
    </row>
    <row r="111" spans="1:14" hidden="1">
      <c r="A111" s="31"/>
      <c r="B111" s="26" t="s">
        <v>17</v>
      </c>
      <c r="C111" s="26" t="s">
        <v>18</v>
      </c>
      <c r="D111" s="56"/>
      <c r="E111" s="56"/>
      <c r="F111" s="56"/>
      <c r="G111" s="42" t="e">
        <f t="shared" si="8"/>
        <v>#DIV/0!</v>
      </c>
      <c r="H111" s="42" t="e">
        <f t="shared" si="9"/>
        <v>#DIV/0!</v>
      </c>
    </row>
    <row r="112" spans="1:14" hidden="1">
      <c r="A112" s="31"/>
      <c r="B112" s="26" t="s">
        <v>26</v>
      </c>
      <c r="C112" s="26" t="s">
        <v>27</v>
      </c>
      <c r="D112" s="56"/>
      <c r="E112" s="56"/>
      <c r="F112" s="56"/>
      <c r="G112" s="42" t="e">
        <f t="shared" si="8"/>
        <v>#DIV/0!</v>
      </c>
      <c r="H112" s="42" t="e">
        <f t="shared" si="9"/>
        <v>#DIV/0!</v>
      </c>
    </row>
    <row r="113" spans="1:8" hidden="1">
      <c r="A113" s="31"/>
      <c r="B113" s="26" t="s">
        <v>81</v>
      </c>
      <c r="C113" s="26" t="s">
        <v>82</v>
      </c>
      <c r="D113" s="56"/>
      <c r="E113" s="56"/>
      <c r="F113" s="56"/>
      <c r="G113" s="42" t="e">
        <f t="shared" si="8"/>
        <v>#DIV/0!</v>
      </c>
      <c r="H113" s="42" t="e">
        <f t="shared" si="9"/>
        <v>#DIV/0!</v>
      </c>
    </row>
    <row r="114" spans="1:8" hidden="1">
      <c r="A114" s="31"/>
      <c r="B114" s="26" t="s">
        <v>28</v>
      </c>
      <c r="C114" s="26" t="s">
        <v>29</v>
      </c>
      <c r="D114" s="56"/>
      <c r="E114" s="56"/>
      <c r="F114" s="56"/>
      <c r="G114" s="42">
        <v>0</v>
      </c>
      <c r="H114" s="42" t="e">
        <f t="shared" si="9"/>
        <v>#DIV/0!</v>
      </c>
    </row>
    <row r="115" spans="1:8" hidden="1">
      <c r="A115" s="31"/>
      <c r="B115" s="26" t="s">
        <v>36</v>
      </c>
      <c r="C115" s="26" t="s">
        <v>37</v>
      </c>
      <c r="D115" s="56"/>
      <c r="E115" s="56"/>
      <c r="F115" s="56"/>
      <c r="G115" s="42" t="e">
        <f t="shared" si="8"/>
        <v>#DIV/0!</v>
      </c>
      <c r="H115" s="42" t="e">
        <f t="shared" si="9"/>
        <v>#DIV/0!</v>
      </c>
    </row>
    <row r="116" spans="1:8" hidden="1">
      <c r="A116" s="31"/>
      <c r="B116" s="26" t="s">
        <v>38</v>
      </c>
      <c r="C116" s="26" t="s">
        <v>39</v>
      </c>
      <c r="D116" s="56"/>
      <c r="E116" s="56"/>
      <c r="F116" s="56"/>
      <c r="G116" s="42" t="e">
        <f t="shared" si="8"/>
        <v>#DIV/0!</v>
      </c>
      <c r="H116" s="42">
        <v>0</v>
      </c>
    </row>
    <row r="117" spans="1:8" hidden="1">
      <c r="A117" s="31"/>
      <c r="B117" s="26" t="s">
        <v>40</v>
      </c>
      <c r="C117" s="26" t="s">
        <v>41</v>
      </c>
      <c r="D117" s="56"/>
      <c r="E117" s="56"/>
      <c r="F117" s="56"/>
      <c r="G117" s="42">
        <v>0</v>
      </c>
      <c r="H117" s="42" t="e">
        <f t="shared" si="9"/>
        <v>#DIV/0!</v>
      </c>
    </row>
    <row r="118" spans="1:8" hidden="1">
      <c r="A118" s="31"/>
      <c r="B118" s="26" t="s">
        <v>42</v>
      </c>
      <c r="C118" s="26" t="s">
        <v>43</v>
      </c>
      <c r="D118" s="56"/>
      <c r="E118" s="56"/>
      <c r="F118" s="56"/>
      <c r="G118" s="42" t="e">
        <f t="shared" si="8"/>
        <v>#DIV/0!</v>
      </c>
      <c r="H118" s="42" t="e">
        <f t="shared" si="9"/>
        <v>#DIV/0!</v>
      </c>
    </row>
    <row r="119" spans="1:8" hidden="1">
      <c r="A119" s="31"/>
      <c r="B119" s="26" t="s">
        <v>111</v>
      </c>
      <c r="C119" s="26" t="s">
        <v>44</v>
      </c>
      <c r="D119" s="56"/>
      <c r="E119" s="56"/>
      <c r="F119" s="56"/>
      <c r="G119" s="42">
        <v>0</v>
      </c>
      <c r="H119" s="42" t="e">
        <f t="shared" si="9"/>
        <v>#DIV/0!</v>
      </c>
    </row>
    <row r="120" spans="1:8" hidden="1">
      <c r="A120" s="31"/>
      <c r="B120" s="26" t="s">
        <v>45</v>
      </c>
      <c r="C120" s="26" t="s">
        <v>46</v>
      </c>
      <c r="D120" s="56"/>
      <c r="E120" s="56"/>
      <c r="F120" s="56"/>
      <c r="G120" s="42" t="e">
        <f t="shared" si="8"/>
        <v>#DIV/0!</v>
      </c>
      <c r="H120" s="42" t="e">
        <f t="shared" si="9"/>
        <v>#DIV/0!</v>
      </c>
    </row>
    <row r="121" spans="1:8" hidden="1">
      <c r="A121" s="31"/>
      <c r="B121" s="26" t="s">
        <v>112</v>
      </c>
      <c r="C121" s="26" t="s">
        <v>47</v>
      </c>
      <c r="D121" s="56"/>
      <c r="E121" s="56"/>
      <c r="F121" s="56"/>
      <c r="G121" s="42" t="e">
        <f t="shared" si="8"/>
        <v>#DIV/0!</v>
      </c>
      <c r="H121" s="42">
        <v>0</v>
      </c>
    </row>
    <row r="122" spans="1:8" hidden="1">
      <c r="A122" s="31"/>
      <c r="B122" s="26" t="s">
        <v>48</v>
      </c>
      <c r="C122" s="26" t="s">
        <v>49</v>
      </c>
      <c r="D122" s="56"/>
      <c r="E122" s="56"/>
      <c r="F122" s="56"/>
      <c r="G122" s="42" t="e">
        <f t="shared" si="8"/>
        <v>#DIV/0!</v>
      </c>
      <c r="H122" s="42" t="e">
        <f t="shared" si="9"/>
        <v>#DIV/0!</v>
      </c>
    </row>
    <row r="123" spans="1:8" ht="13.5" hidden="1" customHeight="1">
      <c r="A123" s="31"/>
      <c r="B123" s="20"/>
      <c r="C123" s="21"/>
      <c r="D123" s="58"/>
      <c r="E123" s="58"/>
      <c r="F123" s="58"/>
      <c r="G123" s="42"/>
      <c r="H123" s="42"/>
    </row>
    <row r="124" spans="1:8" ht="13.5" customHeight="1">
      <c r="A124" s="31"/>
      <c r="B124" s="20"/>
      <c r="C124" s="21"/>
      <c r="D124" s="58"/>
      <c r="E124" s="58"/>
      <c r="F124" s="58"/>
      <c r="G124" s="42"/>
      <c r="H124" s="42"/>
    </row>
    <row r="125" spans="1:8" ht="25.5">
      <c r="A125" s="20"/>
      <c r="B125" s="20" t="s">
        <v>162</v>
      </c>
      <c r="C125" s="21" t="s">
        <v>167</v>
      </c>
      <c r="D125" s="41">
        <f>D126+D127</f>
        <v>244346.19</v>
      </c>
      <c r="E125" s="41">
        <f>E126+E127</f>
        <v>920.31</v>
      </c>
      <c r="F125" s="41">
        <f>F126+F127</f>
        <v>920.31</v>
      </c>
      <c r="G125" s="42">
        <f t="shared" ref="G125:G143" si="10">(F125/D125)*100</f>
        <v>0.37664184573534787</v>
      </c>
      <c r="H125" s="42">
        <f t="shared" ref="H125:H126" si="11">(F125/E125)*100</f>
        <v>100</v>
      </c>
    </row>
    <row r="126" spans="1:8">
      <c r="A126" s="20"/>
      <c r="B126" s="23">
        <v>32</v>
      </c>
      <c r="C126" s="24" t="s">
        <v>19</v>
      </c>
      <c r="D126" s="42">
        <v>225171.5</v>
      </c>
      <c r="E126" s="42">
        <v>920.31</v>
      </c>
      <c r="F126" s="42">
        <v>920.31</v>
      </c>
      <c r="G126" s="42">
        <f t="shared" si="10"/>
        <v>0.40871513490828104</v>
      </c>
      <c r="H126" s="42">
        <f t="shared" si="11"/>
        <v>100</v>
      </c>
    </row>
    <row r="127" spans="1:8">
      <c r="A127" s="20"/>
      <c r="B127" s="23">
        <v>42</v>
      </c>
      <c r="C127" s="28" t="s">
        <v>69</v>
      </c>
      <c r="D127" s="42">
        <v>19174.689999999999</v>
      </c>
      <c r="E127" s="42">
        <v>0</v>
      </c>
      <c r="F127" s="42">
        <v>0</v>
      </c>
      <c r="G127" s="42">
        <f t="shared" si="10"/>
        <v>0</v>
      </c>
      <c r="H127" s="42">
        <v>0</v>
      </c>
    </row>
    <row r="128" spans="1:8" hidden="1">
      <c r="A128" s="31"/>
      <c r="B128" s="26" t="s">
        <v>28</v>
      </c>
      <c r="C128" s="26" t="s">
        <v>29</v>
      </c>
      <c r="D128" s="56"/>
      <c r="E128" s="56"/>
      <c r="F128" s="56"/>
      <c r="G128" s="42" t="e">
        <f t="shared" si="10"/>
        <v>#DIV/0!</v>
      </c>
      <c r="H128" s="42" t="e">
        <f t="shared" ref="H128" si="12">F128/E128*100</f>
        <v>#DIV/0!</v>
      </c>
    </row>
    <row r="129" spans="1:8" hidden="1">
      <c r="A129" s="31"/>
      <c r="B129" s="26" t="s">
        <v>36</v>
      </c>
      <c r="C129" s="26" t="s">
        <v>37</v>
      </c>
      <c r="D129" s="43"/>
      <c r="E129" s="43"/>
      <c r="F129" s="43"/>
      <c r="G129" s="42" t="e">
        <f t="shared" si="10"/>
        <v>#DIV/0!</v>
      </c>
      <c r="H129" s="42" t="e">
        <f>F129/E129*100</f>
        <v>#DIV/0!</v>
      </c>
    </row>
    <row r="130" spans="1:8" hidden="1">
      <c r="A130" s="23"/>
      <c r="B130" s="26" t="s">
        <v>38</v>
      </c>
      <c r="C130" s="26" t="s">
        <v>39</v>
      </c>
      <c r="D130" s="42"/>
      <c r="E130" s="42"/>
      <c r="F130" s="42"/>
      <c r="G130" s="42" t="e">
        <f t="shared" si="10"/>
        <v>#DIV/0!</v>
      </c>
      <c r="H130" s="42" t="e">
        <f t="shared" ref="H130" si="13">F130/E130*100</f>
        <v>#DIV/0!</v>
      </c>
    </row>
    <row r="131" spans="1:8" hidden="1">
      <c r="A131" s="23"/>
      <c r="B131" s="26" t="s">
        <v>40</v>
      </c>
      <c r="C131" s="26" t="s">
        <v>41</v>
      </c>
      <c r="D131" s="42"/>
      <c r="E131" s="42"/>
      <c r="F131" s="42"/>
      <c r="G131" s="42" t="e">
        <f t="shared" si="10"/>
        <v>#DIV/0!</v>
      </c>
      <c r="H131" s="42" t="e">
        <f t="shared" ref="H131" si="14">F131/E131*100</f>
        <v>#DIV/0!</v>
      </c>
    </row>
    <row r="132" spans="1:8" hidden="1">
      <c r="A132" s="31"/>
      <c r="B132" s="26" t="s">
        <v>42</v>
      </c>
      <c r="C132" s="26" t="s">
        <v>43</v>
      </c>
      <c r="D132" s="43"/>
      <c r="E132" s="43"/>
      <c r="F132" s="43"/>
      <c r="G132" s="42" t="e">
        <f t="shared" si="10"/>
        <v>#DIV/0!</v>
      </c>
      <c r="H132" s="42" t="e">
        <f>F132/E132*100</f>
        <v>#DIV/0!</v>
      </c>
    </row>
    <row r="133" spans="1:8" hidden="1">
      <c r="A133" s="31"/>
      <c r="B133" s="26" t="s">
        <v>45</v>
      </c>
      <c r="C133" s="26" t="s">
        <v>46</v>
      </c>
      <c r="D133" s="56"/>
      <c r="E133" s="56"/>
      <c r="F133" s="56"/>
      <c r="G133" s="42" t="e">
        <f t="shared" si="10"/>
        <v>#DIV/0!</v>
      </c>
      <c r="H133" s="42" t="e">
        <f t="shared" ref="H133:H135" si="15">F133/E133*100</f>
        <v>#DIV/0!</v>
      </c>
    </row>
    <row r="134" spans="1:8" hidden="1">
      <c r="A134" s="31"/>
      <c r="B134" s="26" t="s">
        <v>112</v>
      </c>
      <c r="C134" s="26" t="s">
        <v>47</v>
      </c>
      <c r="D134" s="56"/>
      <c r="E134" s="56"/>
      <c r="F134" s="56"/>
      <c r="G134" s="42" t="e">
        <f t="shared" si="10"/>
        <v>#DIV/0!</v>
      </c>
      <c r="H134" s="42" t="e">
        <f t="shared" si="15"/>
        <v>#DIV/0!</v>
      </c>
    </row>
    <row r="135" spans="1:8" hidden="1">
      <c r="A135" s="31"/>
      <c r="B135" s="26" t="s">
        <v>48</v>
      </c>
      <c r="C135" s="26" t="s">
        <v>49</v>
      </c>
      <c r="D135" s="56"/>
      <c r="E135" s="56"/>
      <c r="F135" s="56"/>
      <c r="G135" s="42" t="e">
        <f t="shared" si="10"/>
        <v>#DIV/0!</v>
      </c>
      <c r="H135" s="42" t="e">
        <f t="shared" si="15"/>
        <v>#DIV/0!</v>
      </c>
    </row>
    <row r="136" spans="1:8" hidden="1">
      <c r="A136" s="31"/>
      <c r="B136" s="26" t="s">
        <v>83</v>
      </c>
      <c r="C136" s="26" t="s">
        <v>84</v>
      </c>
      <c r="D136" s="42"/>
      <c r="E136" s="43"/>
      <c r="F136" s="42"/>
      <c r="G136" s="42" t="e">
        <f t="shared" si="10"/>
        <v>#DIV/0!</v>
      </c>
      <c r="H136" s="42" t="e">
        <f>F136/E136*100</f>
        <v>#DIV/0!</v>
      </c>
    </row>
    <row r="137" spans="1:8" hidden="1">
      <c r="A137" s="31"/>
      <c r="B137" s="26" t="s">
        <v>70</v>
      </c>
      <c r="C137" s="26" t="s">
        <v>71</v>
      </c>
      <c r="D137" s="43"/>
      <c r="E137" s="43"/>
      <c r="F137" s="43"/>
      <c r="G137" s="42" t="e">
        <f t="shared" si="10"/>
        <v>#DIV/0!</v>
      </c>
      <c r="H137" s="42" t="e">
        <f>F137/E137*100</f>
        <v>#DIV/0!</v>
      </c>
    </row>
    <row r="138" spans="1:8" ht="35.25" hidden="1" customHeight="1">
      <c r="A138" s="240" t="s">
        <v>183</v>
      </c>
      <c r="B138" s="241"/>
      <c r="C138" s="241"/>
      <c r="D138" s="95" t="s">
        <v>201</v>
      </c>
      <c r="E138" s="117" t="s">
        <v>200</v>
      </c>
      <c r="F138" s="95" t="s">
        <v>201</v>
      </c>
      <c r="G138" s="42" t="e">
        <f t="shared" si="10"/>
        <v>#VALUE!</v>
      </c>
      <c r="H138" s="96" t="s">
        <v>5</v>
      </c>
    </row>
    <row r="139" spans="1:8" ht="10.5" hidden="1" customHeight="1">
      <c r="A139" s="97"/>
      <c r="B139" s="97"/>
      <c r="C139" s="98">
        <v>1</v>
      </c>
      <c r="D139" s="99">
        <v>4</v>
      </c>
      <c r="E139" s="98">
        <v>3</v>
      </c>
      <c r="F139" s="99">
        <v>4</v>
      </c>
      <c r="G139" s="42">
        <f t="shared" si="10"/>
        <v>100</v>
      </c>
      <c r="H139" s="100" t="s">
        <v>7</v>
      </c>
    </row>
    <row r="140" spans="1:8" hidden="1">
      <c r="A140" s="23"/>
      <c r="B140" s="28">
        <v>4223</v>
      </c>
      <c r="C140" s="28" t="s">
        <v>74</v>
      </c>
      <c r="D140" s="42">
        <v>6952.37</v>
      </c>
      <c r="E140" s="42"/>
      <c r="F140" s="42">
        <v>6952.37</v>
      </c>
      <c r="G140" s="42">
        <f t="shared" si="10"/>
        <v>100</v>
      </c>
      <c r="H140" s="42" t="e">
        <f t="shared" ref="H140" si="16">F140/E140*100</f>
        <v>#DIV/0!</v>
      </c>
    </row>
    <row r="141" spans="1:8" hidden="1">
      <c r="A141" s="31"/>
      <c r="B141" s="26" t="s">
        <v>106</v>
      </c>
      <c r="C141" s="26" t="s">
        <v>103</v>
      </c>
      <c r="D141" s="43">
        <v>0</v>
      </c>
      <c r="E141" s="43"/>
      <c r="F141" s="43">
        <v>0</v>
      </c>
      <c r="G141" s="42" t="e">
        <f t="shared" si="10"/>
        <v>#DIV/0!</v>
      </c>
      <c r="H141" s="42" t="e">
        <f>F141/E141*100</f>
        <v>#DIV/0!</v>
      </c>
    </row>
    <row r="142" spans="1:8" hidden="1">
      <c r="A142" s="31"/>
      <c r="B142" s="26" t="s">
        <v>107</v>
      </c>
      <c r="C142" s="26" t="s">
        <v>75</v>
      </c>
      <c r="D142" s="43">
        <v>0</v>
      </c>
      <c r="E142" s="43"/>
      <c r="F142" s="43">
        <v>0</v>
      </c>
      <c r="G142" s="42" t="e">
        <f t="shared" si="10"/>
        <v>#DIV/0!</v>
      </c>
      <c r="H142" s="42" t="e">
        <f>F142/E142*100</f>
        <v>#DIV/0!</v>
      </c>
    </row>
    <row r="143" spans="1:8" hidden="1">
      <c r="A143" s="31"/>
      <c r="B143" s="26" t="s">
        <v>85</v>
      </c>
      <c r="C143" s="26" t="s">
        <v>86</v>
      </c>
      <c r="D143" s="43">
        <v>20404.47</v>
      </c>
      <c r="E143" s="43"/>
      <c r="F143" s="43">
        <v>20404.47</v>
      </c>
      <c r="G143" s="42">
        <f t="shared" si="10"/>
        <v>100</v>
      </c>
      <c r="H143" s="42" t="e">
        <f>F143/E143*100</f>
        <v>#DIV/0!</v>
      </c>
    </row>
    <row r="144" spans="1:8">
      <c r="A144" s="31"/>
      <c r="B144" s="26"/>
      <c r="C144" s="26"/>
      <c r="D144" s="56"/>
      <c r="E144" s="56"/>
      <c r="F144" s="56"/>
      <c r="G144" s="42"/>
      <c r="H144" s="42"/>
    </row>
    <row r="145" spans="1:11">
      <c r="A145" s="20">
        <v>5</v>
      </c>
      <c r="B145" s="20"/>
      <c r="C145" s="21" t="s">
        <v>154</v>
      </c>
      <c r="D145" s="38">
        <f>D146+D154</f>
        <v>269026.08999999997</v>
      </c>
      <c r="E145" s="38">
        <f>E146+E154</f>
        <v>1216875</v>
      </c>
      <c r="F145" s="38">
        <f>F146+F154</f>
        <v>1137301.3600000001</v>
      </c>
      <c r="G145" s="42">
        <f>F145/D145*100</f>
        <v>422.74760786212227</v>
      </c>
      <c r="H145" s="42">
        <f t="shared" si="9"/>
        <v>93.460820544427335</v>
      </c>
    </row>
    <row r="146" spans="1:11">
      <c r="A146" s="21"/>
      <c r="B146" s="20" t="s">
        <v>157</v>
      </c>
      <c r="C146" s="21" t="s">
        <v>156</v>
      </c>
      <c r="D146" s="38">
        <f>D147+D148</f>
        <v>269026.08999999997</v>
      </c>
      <c r="E146" s="38">
        <f>E147+E148</f>
        <v>1044000</v>
      </c>
      <c r="F146" s="38">
        <f>F147+F148</f>
        <v>1067771.3900000001</v>
      </c>
      <c r="G146" s="42">
        <v>0</v>
      </c>
      <c r="H146" s="42">
        <f t="shared" si="9"/>
        <v>102.27695306513411</v>
      </c>
      <c r="K146" s="53"/>
    </row>
    <row r="147" spans="1:11">
      <c r="A147" s="24"/>
      <c r="B147" s="23">
        <v>31</v>
      </c>
      <c r="C147" s="24" t="s">
        <v>11</v>
      </c>
      <c r="D147" s="39">
        <v>250931.87</v>
      </c>
      <c r="E147" s="39">
        <f>250000+2000+50000</f>
        <v>302000</v>
      </c>
      <c r="F147" s="39">
        <v>110769.08</v>
      </c>
      <c r="G147" s="42">
        <v>0</v>
      </c>
      <c r="H147" s="42">
        <f t="shared" si="9"/>
        <v>36.678503311258282</v>
      </c>
      <c r="K147" s="53"/>
    </row>
    <row r="148" spans="1:11">
      <c r="A148" s="24"/>
      <c r="B148" s="23">
        <v>32</v>
      </c>
      <c r="C148" s="24" t="s">
        <v>19</v>
      </c>
      <c r="D148" s="39">
        <v>18094.22</v>
      </c>
      <c r="E148" s="39">
        <v>742000</v>
      </c>
      <c r="F148" s="39">
        <f>118.5+956883.81</f>
        <v>957002.31</v>
      </c>
      <c r="G148" s="42">
        <v>0</v>
      </c>
      <c r="H148" s="42">
        <f t="shared" si="9"/>
        <v>128.97605256064691</v>
      </c>
    </row>
    <row r="149" spans="1:11" hidden="1">
      <c r="A149" s="23"/>
      <c r="B149" s="24">
        <v>3111</v>
      </c>
      <c r="C149" s="24" t="s">
        <v>13</v>
      </c>
      <c r="D149" s="42">
        <v>0</v>
      </c>
      <c r="E149" s="39">
        <v>21899</v>
      </c>
      <c r="F149" s="42">
        <v>0</v>
      </c>
      <c r="G149" s="42">
        <v>0</v>
      </c>
      <c r="H149" s="42">
        <f t="shared" si="9"/>
        <v>0</v>
      </c>
    </row>
    <row r="150" spans="1:11" hidden="1">
      <c r="A150" s="23"/>
      <c r="B150" s="24">
        <v>3113</v>
      </c>
      <c r="C150" s="26" t="s">
        <v>113</v>
      </c>
      <c r="D150" s="42">
        <v>0</v>
      </c>
      <c r="E150" s="39">
        <v>0</v>
      </c>
      <c r="F150" s="42">
        <v>0</v>
      </c>
      <c r="G150" s="42">
        <v>0</v>
      </c>
      <c r="H150" s="42" t="e">
        <f t="shared" si="9"/>
        <v>#DIV/0!</v>
      </c>
    </row>
    <row r="151" spans="1:11" hidden="1">
      <c r="A151" s="23"/>
      <c r="B151" s="24">
        <v>3132</v>
      </c>
      <c r="C151" s="26" t="s">
        <v>18</v>
      </c>
      <c r="D151" s="42">
        <v>0</v>
      </c>
      <c r="E151" s="39">
        <v>3318</v>
      </c>
      <c r="F151" s="42">
        <v>0</v>
      </c>
      <c r="G151" s="42">
        <v>0</v>
      </c>
      <c r="H151" s="42">
        <f t="shared" si="9"/>
        <v>0</v>
      </c>
    </row>
    <row r="152" spans="1:11" ht="25.5" hidden="1">
      <c r="A152" s="23"/>
      <c r="B152" s="24">
        <v>3212</v>
      </c>
      <c r="C152" s="26" t="s">
        <v>23</v>
      </c>
      <c r="D152" s="42">
        <v>0</v>
      </c>
      <c r="E152" s="39">
        <v>2336</v>
      </c>
      <c r="F152" s="42">
        <v>0</v>
      </c>
      <c r="G152" s="42">
        <v>0</v>
      </c>
      <c r="H152" s="42">
        <f t="shared" si="9"/>
        <v>0</v>
      </c>
    </row>
    <row r="153" spans="1:11">
      <c r="A153" s="23"/>
      <c r="B153" s="24"/>
      <c r="C153" s="26"/>
      <c r="D153" s="42"/>
      <c r="E153" s="39"/>
      <c r="F153" s="42"/>
      <c r="G153" s="42"/>
      <c r="H153" s="42"/>
    </row>
    <row r="154" spans="1:11" ht="16.5" customHeight="1">
      <c r="A154" s="20"/>
      <c r="B154" s="20" t="s">
        <v>163</v>
      </c>
      <c r="C154" s="21" t="s">
        <v>168</v>
      </c>
      <c r="D154" s="41">
        <f>D157+D158+D159</f>
        <v>0</v>
      </c>
      <c r="E154" s="41">
        <f>E155+E156</f>
        <v>172875</v>
      </c>
      <c r="F154" s="41">
        <f>F155+F156</f>
        <v>69529.97</v>
      </c>
      <c r="G154" s="42">
        <v>0</v>
      </c>
      <c r="H154" s="42">
        <v>0</v>
      </c>
    </row>
    <row r="155" spans="1:11" ht="16.5" customHeight="1">
      <c r="A155" s="20"/>
      <c r="B155" s="23">
        <v>31</v>
      </c>
      <c r="C155" s="24" t="s">
        <v>11</v>
      </c>
      <c r="D155" s="42">
        <v>0</v>
      </c>
      <c r="E155" s="42">
        <f>112875+50000</f>
        <v>162875</v>
      </c>
      <c r="F155" s="42">
        <v>65532.87</v>
      </c>
      <c r="G155" s="42">
        <v>0</v>
      </c>
      <c r="H155" s="42">
        <v>0</v>
      </c>
    </row>
    <row r="156" spans="1:11" ht="16.5" customHeight="1">
      <c r="A156" s="20"/>
      <c r="B156" s="23">
        <v>32</v>
      </c>
      <c r="C156" s="24" t="s">
        <v>19</v>
      </c>
      <c r="D156" s="42">
        <v>0</v>
      </c>
      <c r="E156" s="42">
        <v>10000</v>
      </c>
      <c r="F156" s="42">
        <v>3997.1</v>
      </c>
      <c r="G156" s="42">
        <v>0</v>
      </c>
      <c r="H156" s="42">
        <v>0</v>
      </c>
    </row>
    <row r="157" spans="1:11" hidden="1">
      <c r="A157" s="23"/>
      <c r="B157" s="24">
        <v>3111</v>
      </c>
      <c r="C157" s="24" t="s">
        <v>13</v>
      </c>
      <c r="D157" s="42"/>
      <c r="E157" s="39">
        <v>11524.75</v>
      </c>
      <c r="F157" s="42"/>
      <c r="G157" s="42">
        <v>0</v>
      </c>
      <c r="H157" s="42">
        <f t="shared" si="9"/>
        <v>0</v>
      </c>
    </row>
    <row r="158" spans="1:11" hidden="1">
      <c r="A158" s="23"/>
      <c r="B158" s="24">
        <v>3132</v>
      </c>
      <c r="C158" s="26" t="s">
        <v>18</v>
      </c>
      <c r="D158" s="42"/>
      <c r="E158" s="39">
        <v>1902.23</v>
      </c>
      <c r="F158" s="42"/>
      <c r="G158" s="42">
        <v>0</v>
      </c>
      <c r="H158" s="42">
        <f t="shared" si="9"/>
        <v>0</v>
      </c>
    </row>
    <row r="159" spans="1:11" ht="25.5" hidden="1">
      <c r="A159" s="23"/>
      <c r="B159" s="24">
        <v>3212</v>
      </c>
      <c r="C159" s="26" t="s">
        <v>23</v>
      </c>
      <c r="D159" s="42"/>
      <c r="E159" s="39">
        <v>1500</v>
      </c>
      <c r="F159" s="42"/>
      <c r="G159" s="42">
        <v>0</v>
      </c>
      <c r="H159" s="42">
        <f t="shared" si="9"/>
        <v>0</v>
      </c>
    </row>
    <row r="160" spans="1:11" hidden="1">
      <c r="A160" s="23"/>
      <c r="B160" s="24">
        <v>3237</v>
      </c>
      <c r="C160" s="24" t="s">
        <v>46</v>
      </c>
      <c r="D160" s="42"/>
      <c r="E160" s="39">
        <v>0</v>
      </c>
      <c r="F160" s="42"/>
      <c r="G160" s="42">
        <v>0</v>
      </c>
      <c r="H160" s="42" t="e">
        <f t="shared" si="9"/>
        <v>#DIV/0!</v>
      </c>
    </row>
    <row r="161" spans="1:8" hidden="1">
      <c r="A161" s="23"/>
      <c r="B161" s="24">
        <v>3238</v>
      </c>
      <c r="C161" s="24" t="s">
        <v>47</v>
      </c>
      <c r="D161" s="42">
        <v>0</v>
      </c>
      <c r="E161" s="39">
        <v>0</v>
      </c>
      <c r="F161" s="42">
        <v>0</v>
      </c>
      <c r="G161" s="42">
        <v>0</v>
      </c>
      <c r="H161" s="42" t="e">
        <f t="shared" si="9"/>
        <v>#DIV/0!</v>
      </c>
    </row>
    <row r="162" spans="1:8">
      <c r="A162" s="23"/>
      <c r="B162" s="24"/>
      <c r="C162" s="24"/>
      <c r="D162" s="39"/>
      <c r="E162" s="39"/>
      <c r="F162" s="39"/>
      <c r="G162" s="42"/>
      <c r="H162" s="42"/>
    </row>
    <row r="163" spans="1:8" ht="40.5" customHeight="1">
      <c r="A163" s="127">
        <v>7</v>
      </c>
      <c r="B163" s="20"/>
      <c r="C163" s="126" t="s">
        <v>89</v>
      </c>
      <c r="D163" s="59">
        <f>D165</f>
        <v>4247.53</v>
      </c>
      <c r="E163" s="59">
        <f>E165</f>
        <v>9000</v>
      </c>
      <c r="F163" s="59">
        <f>F165</f>
        <v>3035.64</v>
      </c>
      <c r="G163" s="42">
        <v>0</v>
      </c>
      <c r="H163" s="42">
        <f t="shared" si="9"/>
        <v>33.729333333333336</v>
      </c>
    </row>
    <row r="164" spans="1:8">
      <c r="A164" s="20"/>
      <c r="B164" s="23"/>
      <c r="C164" s="24"/>
      <c r="D164" s="59"/>
      <c r="E164" s="59"/>
      <c r="F164" s="59"/>
      <c r="G164" s="42"/>
      <c r="H164" s="42"/>
    </row>
    <row r="165" spans="1:8" ht="33.75" customHeight="1">
      <c r="A165" s="20"/>
      <c r="B165" s="20" t="s">
        <v>101</v>
      </c>
      <c r="C165" s="21" t="s">
        <v>158</v>
      </c>
      <c r="D165" s="59">
        <f>D166</f>
        <v>4247.53</v>
      </c>
      <c r="E165" s="59">
        <f>E166</f>
        <v>9000</v>
      </c>
      <c r="F165" s="59">
        <f>F166</f>
        <v>3035.64</v>
      </c>
      <c r="G165" s="42">
        <v>0</v>
      </c>
      <c r="H165" s="42">
        <f t="shared" si="9"/>
        <v>33.729333333333336</v>
      </c>
    </row>
    <row r="166" spans="1:8">
      <c r="A166" s="23"/>
      <c r="B166" s="23">
        <v>32</v>
      </c>
      <c r="C166" s="24" t="s">
        <v>19</v>
      </c>
      <c r="D166" s="125">
        <v>4247.53</v>
      </c>
      <c r="E166" s="125">
        <v>9000</v>
      </c>
      <c r="F166" s="125">
        <v>3035.64</v>
      </c>
      <c r="G166" s="42">
        <v>0</v>
      </c>
      <c r="H166" s="42">
        <f t="shared" ref="H166" si="17">F166/E166*100</f>
        <v>33.729333333333336</v>
      </c>
    </row>
    <row r="167" spans="1:8">
      <c r="A167" s="31"/>
      <c r="B167" s="31"/>
      <c r="C167" s="31"/>
      <c r="D167" s="31"/>
      <c r="E167" s="54"/>
      <c r="F167" s="31"/>
      <c r="G167" s="31"/>
      <c r="H167" s="31"/>
    </row>
  </sheetData>
  <protectedRanges>
    <protectedRange algorithmName="SHA-512" hashValue="R8frfBQ/MhInQYm+jLEgMwgPwCkrGPIUaxyIFLRSCn/+fIsUU6bmJDax/r7gTh2PEAEvgODYwg0rRRjqSM/oww==" saltValue="tbZzHO5lCNHCDH5y3XGZag==" spinCount="100000" sqref="B56" name="Range1_16"/>
    <protectedRange algorithmName="SHA-512" hashValue="R8frfBQ/MhInQYm+jLEgMwgPwCkrGPIUaxyIFLRSCn/+fIsUU6bmJDax/r7gTh2PEAEvgODYwg0rRRjqSM/oww==" saltValue="tbZzHO5lCNHCDH5y3XGZag==" spinCount="100000" sqref="C56" name="Range1_17"/>
    <protectedRange algorithmName="SHA-512" hashValue="R8frfBQ/MhInQYm+jLEgMwgPwCkrGPIUaxyIFLRSCn/+fIsUU6bmJDax/r7gTh2PEAEvgODYwg0rRRjqSM/oww==" saltValue="tbZzHO5lCNHCDH5y3XGZag==" spinCount="100000" sqref="F62:F63 D62:D63" name="Range1_20_1"/>
    <protectedRange algorithmName="SHA-512" hashValue="R8frfBQ/MhInQYm+jLEgMwgPwCkrGPIUaxyIFLRSCn/+fIsUU6bmJDax/r7gTh2PEAEvgODYwg0rRRjqSM/oww==" saltValue="tbZzHO5lCNHCDH5y3XGZag==" spinCount="100000" sqref="C14:C15" name="Range1_12"/>
  </protectedRanges>
  <mergeCells count="4">
    <mergeCell ref="A138:C138"/>
    <mergeCell ref="A94:C94"/>
    <mergeCell ref="A1:H1"/>
    <mergeCell ref="A2:C2"/>
  </mergeCells>
  <pageMargins left="0.31496062992125984" right="0.19685039370078741" top="0.55118110236220474" bottom="0.55118110236220474" header="0.31496062992125984" footer="0.31496062992125984"/>
  <pageSetup paperSize="9" scale="77" fitToHeight="0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2:K20"/>
  <sheetViews>
    <sheetView workbookViewId="0">
      <selection activeCell="C10" sqref="C10"/>
    </sheetView>
  </sheetViews>
  <sheetFormatPr defaultRowHeight="15"/>
  <cols>
    <col min="1" max="1" width="4.28515625" customWidth="1"/>
    <col min="2" max="2" width="5.28515625" customWidth="1"/>
    <col min="3" max="3" width="43.5703125" customWidth="1"/>
    <col min="4" max="4" width="20" customWidth="1"/>
    <col min="5" max="5" width="16.7109375" customWidth="1"/>
    <col min="6" max="6" width="19.28515625" customWidth="1"/>
    <col min="7" max="7" width="8.5703125" customWidth="1"/>
    <col min="8" max="8" width="8.28515625" customWidth="1"/>
    <col min="11" max="11" width="14.42578125" customWidth="1"/>
  </cols>
  <sheetData>
    <row r="2" spans="1:11" ht="15" customHeight="1">
      <c r="A2" s="244" t="s">
        <v>188</v>
      </c>
      <c r="B2" s="244"/>
      <c r="C2" s="244"/>
      <c r="D2" s="244"/>
      <c r="E2" s="244"/>
      <c r="F2" s="244"/>
      <c r="G2" s="244"/>
      <c r="H2" s="244"/>
    </row>
    <row r="3" spans="1:11" ht="15" customHeight="1">
      <c r="A3" s="90"/>
      <c r="B3" s="90"/>
      <c r="C3" s="90"/>
      <c r="D3" s="90"/>
      <c r="E3" s="90"/>
      <c r="F3" s="90"/>
      <c r="G3" s="90"/>
      <c r="H3" s="90"/>
    </row>
    <row r="4" spans="1:11" ht="35.25" customHeight="1">
      <c r="A4" s="245" t="s">
        <v>183</v>
      </c>
      <c r="B4" s="246"/>
      <c r="C4" s="246"/>
      <c r="D4" s="173" t="s">
        <v>263</v>
      </c>
      <c r="E4" s="174" t="s">
        <v>264</v>
      </c>
      <c r="F4" s="173" t="s">
        <v>265</v>
      </c>
      <c r="G4" s="175" t="s">
        <v>5</v>
      </c>
      <c r="H4" s="175" t="s">
        <v>5</v>
      </c>
    </row>
    <row r="5" spans="1:11" ht="9" customHeight="1">
      <c r="A5" s="191"/>
      <c r="B5" s="191"/>
      <c r="C5" s="192">
        <v>1</v>
      </c>
      <c r="D5" s="193">
        <v>2</v>
      </c>
      <c r="E5" s="193">
        <v>3</v>
      </c>
      <c r="F5" s="194">
        <v>4</v>
      </c>
      <c r="G5" s="195" t="s">
        <v>6</v>
      </c>
      <c r="H5" s="195" t="s">
        <v>7</v>
      </c>
    </row>
    <row r="6" spans="1:11" s="101" customFormat="1">
      <c r="A6" s="292" t="s">
        <v>189</v>
      </c>
      <c r="B6" s="293"/>
      <c r="C6" s="294"/>
      <c r="D6" s="103">
        <f t="shared" ref="D6:F6" si="0">D7</f>
        <v>5564553.2000000002</v>
      </c>
      <c r="E6" s="103">
        <f t="shared" si="0"/>
        <v>7216195</v>
      </c>
      <c r="F6" s="103">
        <f t="shared" si="0"/>
        <v>6754750.8899999987</v>
      </c>
      <c r="G6" s="58">
        <v>119.45</v>
      </c>
      <c r="H6" s="103">
        <f>F6/E6*100</f>
        <v>93.605437353064858</v>
      </c>
    </row>
    <row r="7" spans="1:11" s="91" customFormat="1" ht="15" customHeight="1">
      <c r="A7" s="102" t="s">
        <v>190</v>
      </c>
      <c r="B7" s="57" t="s">
        <v>191</v>
      </c>
      <c r="C7" s="57"/>
      <c r="D7" s="58">
        <f>D8+D9</f>
        <v>5564553.2000000002</v>
      </c>
      <c r="E7" s="58">
        <f>E8+E9</f>
        <v>7216195</v>
      </c>
      <c r="F7" s="58">
        <f>F8+F9</f>
        <v>6754750.8899999987</v>
      </c>
      <c r="G7" s="58">
        <f>F7/D7*100</f>
        <v>121.38891744264389</v>
      </c>
      <c r="H7" s="103">
        <f t="shared" ref="H7:H9" si="1">F7/E7*100</f>
        <v>93.605437353064858</v>
      </c>
    </row>
    <row r="8" spans="1:11" s="29" customFormat="1" ht="14.25">
      <c r="A8" s="122" t="s">
        <v>210</v>
      </c>
      <c r="B8" s="290" t="s">
        <v>211</v>
      </c>
      <c r="C8" s="291"/>
      <c r="D8" s="54">
        <f>5564553.2-D9</f>
        <v>5550410.4400000004</v>
      </c>
      <c r="E8" s="54">
        <v>7196353</v>
      </c>
      <c r="F8" s="54">
        <v>6736695.9099999983</v>
      </c>
      <c r="G8" s="54">
        <f>F8/D8*100</f>
        <v>121.37293237723151</v>
      </c>
      <c r="H8" s="54">
        <f t="shared" si="1"/>
        <v>93.612638373909647</v>
      </c>
    </row>
    <row r="9" spans="1:11" s="29" customFormat="1" ht="14.25">
      <c r="A9" s="122" t="s">
        <v>212</v>
      </c>
      <c r="B9" s="290" t="s">
        <v>192</v>
      </c>
      <c r="C9" s="291"/>
      <c r="D9" s="54">
        <v>14142.76</v>
      </c>
      <c r="E9" s="54">
        <v>19842</v>
      </c>
      <c r="F9" s="54">
        <v>18054.98</v>
      </c>
      <c r="G9" s="54">
        <v>0</v>
      </c>
      <c r="H9" s="54">
        <f t="shared" si="1"/>
        <v>90.993750629976816</v>
      </c>
    </row>
    <row r="10" spans="1:11" s="29" customFormat="1" ht="12.75"/>
    <row r="11" spans="1:11" s="29" customFormat="1" ht="12.75">
      <c r="K11" s="53"/>
    </row>
    <row r="12" spans="1:11" s="29" customFormat="1" ht="12.75"/>
    <row r="13" spans="1:11" s="29" customFormat="1" ht="12.75"/>
    <row r="14" spans="1:11" s="29" customFormat="1" ht="12.75"/>
    <row r="15" spans="1:11" s="29" customFormat="1" ht="12.75">
      <c r="F15" s="53"/>
    </row>
    <row r="16" spans="1:11" s="29" customFormat="1" ht="12.75"/>
    <row r="17" s="29" customFormat="1" ht="12.75"/>
    <row r="18" s="29" customFormat="1" ht="12.75"/>
    <row r="19" s="29" customFormat="1" ht="12.75"/>
    <row r="20" s="29" customFormat="1" ht="12.75"/>
  </sheetData>
  <mergeCells count="5">
    <mergeCell ref="A2:H2"/>
    <mergeCell ref="A4:C4"/>
    <mergeCell ref="B8:C8"/>
    <mergeCell ref="A6:C6"/>
    <mergeCell ref="B9:C9"/>
  </mergeCells>
  <pageMargins left="1.6929133858267718" right="0.70866141732283472" top="0.74803149606299213" bottom="0.74803149606299213" header="0.31496062992125984" footer="0.31496062992125984"/>
  <pageSetup paperSize="9" scale="80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H17"/>
  <sheetViews>
    <sheetView zoomScale="85" zoomScaleNormal="85" workbookViewId="0">
      <selection activeCell="E19" sqref="E19"/>
    </sheetView>
  </sheetViews>
  <sheetFormatPr defaultRowHeight="12.75"/>
  <cols>
    <col min="1" max="1" width="4.28515625" style="29" customWidth="1"/>
    <col min="2" max="2" width="6.28515625" style="29" customWidth="1"/>
    <col min="3" max="3" width="44.85546875" style="29" customWidth="1"/>
    <col min="4" max="4" width="21.42578125" style="29" customWidth="1"/>
    <col min="5" max="5" width="13.140625" style="29" customWidth="1"/>
    <col min="6" max="6" width="20.7109375" style="29" customWidth="1"/>
    <col min="7" max="8" width="9.5703125" style="29" customWidth="1"/>
    <col min="9" max="256" width="9.140625" style="29"/>
    <col min="257" max="257" width="4.28515625" style="29" customWidth="1"/>
    <col min="258" max="258" width="4.42578125" style="29" customWidth="1"/>
    <col min="259" max="259" width="44.85546875" style="29" customWidth="1"/>
    <col min="260" max="260" width="13.7109375" style="29" customWidth="1"/>
    <col min="261" max="261" width="13.140625" style="29" customWidth="1"/>
    <col min="262" max="262" width="13.7109375" style="29" customWidth="1"/>
    <col min="263" max="264" width="9.5703125" style="29" customWidth="1"/>
    <col min="265" max="512" width="9.140625" style="29"/>
    <col min="513" max="513" width="4.28515625" style="29" customWidth="1"/>
    <col min="514" max="514" width="4.42578125" style="29" customWidth="1"/>
    <col min="515" max="515" width="44.85546875" style="29" customWidth="1"/>
    <col min="516" max="516" width="13.7109375" style="29" customWidth="1"/>
    <col min="517" max="517" width="13.140625" style="29" customWidth="1"/>
    <col min="518" max="518" width="13.7109375" style="29" customWidth="1"/>
    <col min="519" max="520" width="9.5703125" style="29" customWidth="1"/>
    <col min="521" max="768" width="9.140625" style="29"/>
    <col min="769" max="769" width="4.28515625" style="29" customWidth="1"/>
    <col min="770" max="770" width="4.42578125" style="29" customWidth="1"/>
    <col min="771" max="771" width="44.85546875" style="29" customWidth="1"/>
    <col min="772" max="772" width="13.7109375" style="29" customWidth="1"/>
    <col min="773" max="773" width="13.140625" style="29" customWidth="1"/>
    <col min="774" max="774" width="13.7109375" style="29" customWidth="1"/>
    <col min="775" max="776" width="9.5703125" style="29" customWidth="1"/>
    <col min="777" max="1024" width="9.140625" style="29"/>
    <col min="1025" max="1025" width="4.28515625" style="29" customWidth="1"/>
    <col min="1026" max="1026" width="4.42578125" style="29" customWidth="1"/>
    <col min="1027" max="1027" width="44.85546875" style="29" customWidth="1"/>
    <col min="1028" max="1028" width="13.7109375" style="29" customWidth="1"/>
    <col min="1029" max="1029" width="13.140625" style="29" customWidth="1"/>
    <col min="1030" max="1030" width="13.7109375" style="29" customWidth="1"/>
    <col min="1031" max="1032" width="9.5703125" style="29" customWidth="1"/>
    <col min="1033" max="1280" width="9.140625" style="29"/>
    <col min="1281" max="1281" width="4.28515625" style="29" customWidth="1"/>
    <col min="1282" max="1282" width="4.42578125" style="29" customWidth="1"/>
    <col min="1283" max="1283" width="44.85546875" style="29" customWidth="1"/>
    <col min="1284" max="1284" width="13.7109375" style="29" customWidth="1"/>
    <col min="1285" max="1285" width="13.140625" style="29" customWidth="1"/>
    <col min="1286" max="1286" width="13.7109375" style="29" customWidth="1"/>
    <col min="1287" max="1288" width="9.5703125" style="29" customWidth="1"/>
    <col min="1289" max="1536" width="9.140625" style="29"/>
    <col min="1537" max="1537" width="4.28515625" style="29" customWidth="1"/>
    <col min="1538" max="1538" width="4.42578125" style="29" customWidth="1"/>
    <col min="1539" max="1539" width="44.85546875" style="29" customWidth="1"/>
    <col min="1540" max="1540" width="13.7109375" style="29" customWidth="1"/>
    <col min="1541" max="1541" width="13.140625" style="29" customWidth="1"/>
    <col min="1542" max="1542" width="13.7109375" style="29" customWidth="1"/>
    <col min="1543" max="1544" width="9.5703125" style="29" customWidth="1"/>
    <col min="1545" max="1792" width="9.140625" style="29"/>
    <col min="1793" max="1793" width="4.28515625" style="29" customWidth="1"/>
    <col min="1794" max="1794" width="4.42578125" style="29" customWidth="1"/>
    <col min="1795" max="1795" width="44.85546875" style="29" customWidth="1"/>
    <col min="1796" max="1796" width="13.7109375" style="29" customWidth="1"/>
    <col min="1797" max="1797" width="13.140625" style="29" customWidth="1"/>
    <col min="1798" max="1798" width="13.7109375" style="29" customWidth="1"/>
    <col min="1799" max="1800" width="9.5703125" style="29" customWidth="1"/>
    <col min="1801" max="2048" width="9.140625" style="29"/>
    <col min="2049" max="2049" width="4.28515625" style="29" customWidth="1"/>
    <col min="2050" max="2050" width="4.42578125" style="29" customWidth="1"/>
    <col min="2051" max="2051" width="44.85546875" style="29" customWidth="1"/>
    <col min="2052" max="2052" width="13.7109375" style="29" customWidth="1"/>
    <col min="2053" max="2053" width="13.140625" style="29" customWidth="1"/>
    <col min="2054" max="2054" width="13.7109375" style="29" customWidth="1"/>
    <col min="2055" max="2056" width="9.5703125" style="29" customWidth="1"/>
    <col min="2057" max="2304" width="9.140625" style="29"/>
    <col min="2305" max="2305" width="4.28515625" style="29" customWidth="1"/>
    <col min="2306" max="2306" width="4.42578125" style="29" customWidth="1"/>
    <col min="2307" max="2307" width="44.85546875" style="29" customWidth="1"/>
    <col min="2308" max="2308" width="13.7109375" style="29" customWidth="1"/>
    <col min="2309" max="2309" width="13.140625" style="29" customWidth="1"/>
    <col min="2310" max="2310" width="13.7109375" style="29" customWidth="1"/>
    <col min="2311" max="2312" width="9.5703125" style="29" customWidth="1"/>
    <col min="2313" max="2560" width="9.140625" style="29"/>
    <col min="2561" max="2561" width="4.28515625" style="29" customWidth="1"/>
    <col min="2562" max="2562" width="4.42578125" style="29" customWidth="1"/>
    <col min="2563" max="2563" width="44.85546875" style="29" customWidth="1"/>
    <col min="2564" max="2564" width="13.7109375" style="29" customWidth="1"/>
    <col min="2565" max="2565" width="13.140625" style="29" customWidth="1"/>
    <col min="2566" max="2566" width="13.7109375" style="29" customWidth="1"/>
    <col min="2567" max="2568" width="9.5703125" style="29" customWidth="1"/>
    <col min="2569" max="2816" width="9.140625" style="29"/>
    <col min="2817" max="2817" width="4.28515625" style="29" customWidth="1"/>
    <col min="2818" max="2818" width="4.42578125" style="29" customWidth="1"/>
    <col min="2819" max="2819" width="44.85546875" style="29" customWidth="1"/>
    <col min="2820" max="2820" width="13.7109375" style="29" customWidth="1"/>
    <col min="2821" max="2821" width="13.140625" style="29" customWidth="1"/>
    <col min="2822" max="2822" width="13.7109375" style="29" customWidth="1"/>
    <col min="2823" max="2824" width="9.5703125" style="29" customWidth="1"/>
    <col min="2825" max="3072" width="9.140625" style="29"/>
    <col min="3073" max="3073" width="4.28515625" style="29" customWidth="1"/>
    <col min="3074" max="3074" width="4.42578125" style="29" customWidth="1"/>
    <col min="3075" max="3075" width="44.85546875" style="29" customWidth="1"/>
    <col min="3076" max="3076" width="13.7109375" style="29" customWidth="1"/>
    <col min="3077" max="3077" width="13.140625" style="29" customWidth="1"/>
    <col min="3078" max="3078" width="13.7109375" style="29" customWidth="1"/>
    <col min="3079" max="3080" width="9.5703125" style="29" customWidth="1"/>
    <col min="3081" max="3328" width="9.140625" style="29"/>
    <col min="3329" max="3329" width="4.28515625" style="29" customWidth="1"/>
    <col min="3330" max="3330" width="4.42578125" style="29" customWidth="1"/>
    <col min="3331" max="3331" width="44.85546875" style="29" customWidth="1"/>
    <col min="3332" max="3332" width="13.7109375" style="29" customWidth="1"/>
    <col min="3333" max="3333" width="13.140625" style="29" customWidth="1"/>
    <col min="3334" max="3334" width="13.7109375" style="29" customWidth="1"/>
    <col min="3335" max="3336" width="9.5703125" style="29" customWidth="1"/>
    <col min="3337" max="3584" width="9.140625" style="29"/>
    <col min="3585" max="3585" width="4.28515625" style="29" customWidth="1"/>
    <col min="3586" max="3586" width="4.42578125" style="29" customWidth="1"/>
    <col min="3587" max="3587" width="44.85546875" style="29" customWidth="1"/>
    <col min="3588" max="3588" width="13.7109375" style="29" customWidth="1"/>
    <col min="3589" max="3589" width="13.140625" style="29" customWidth="1"/>
    <col min="3590" max="3590" width="13.7109375" style="29" customWidth="1"/>
    <col min="3591" max="3592" width="9.5703125" style="29" customWidth="1"/>
    <col min="3593" max="3840" width="9.140625" style="29"/>
    <col min="3841" max="3841" width="4.28515625" style="29" customWidth="1"/>
    <col min="3842" max="3842" width="4.42578125" style="29" customWidth="1"/>
    <col min="3843" max="3843" width="44.85546875" style="29" customWidth="1"/>
    <col min="3844" max="3844" width="13.7109375" style="29" customWidth="1"/>
    <col min="3845" max="3845" width="13.140625" style="29" customWidth="1"/>
    <col min="3846" max="3846" width="13.7109375" style="29" customWidth="1"/>
    <col min="3847" max="3848" width="9.5703125" style="29" customWidth="1"/>
    <col min="3849" max="4096" width="9.140625" style="29"/>
    <col min="4097" max="4097" width="4.28515625" style="29" customWidth="1"/>
    <col min="4098" max="4098" width="4.42578125" style="29" customWidth="1"/>
    <col min="4099" max="4099" width="44.85546875" style="29" customWidth="1"/>
    <col min="4100" max="4100" width="13.7109375" style="29" customWidth="1"/>
    <col min="4101" max="4101" width="13.140625" style="29" customWidth="1"/>
    <col min="4102" max="4102" width="13.7109375" style="29" customWidth="1"/>
    <col min="4103" max="4104" width="9.5703125" style="29" customWidth="1"/>
    <col min="4105" max="4352" width="9.140625" style="29"/>
    <col min="4353" max="4353" width="4.28515625" style="29" customWidth="1"/>
    <col min="4354" max="4354" width="4.42578125" style="29" customWidth="1"/>
    <col min="4355" max="4355" width="44.85546875" style="29" customWidth="1"/>
    <col min="4356" max="4356" width="13.7109375" style="29" customWidth="1"/>
    <col min="4357" max="4357" width="13.140625" style="29" customWidth="1"/>
    <col min="4358" max="4358" width="13.7109375" style="29" customWidth="1"/>
    <col min="4359" max="4360" width="9.5703125" style="29" customWidth="1"/>
    <col min="4361" max="4608" width="9.140625" style="29"/>
    <col min="4609" max="4609" width="4.28515625" style="29" customWidth="1"/>
    <col min="4610" max="4610" width="4.42578125" style="29" customWidth="1"/>
    <col min="4611" max="4611" width="44.85546875" style="29" customWidth="1"/>
    <col min="4612" max="4612" width="13.7109375" style="29" customWidth="1"/>
    <col min="4613" max="4613" width="13.140625" style="29" customWidth="1"/>
    <col min="4614" max="4614" width="13.7109375" style="29" customWidth="1"/>
    <col min="4615" max="4616" width="9.5703125" style="29" customWidth="1"/>
    <col min="4617" max="4864" width="9.140625" style="29"/>
    <col min="4865" max="4865" width="4.28515625" style="29" customWidth="1"/>
    <col min="4866" max="4866" width="4.42578125" style="29" customWidth="1"/>
    <col min="4867" max="4867" width="44.85546875" style="29" customWidth="1"/>
    <col min="4868" max="4868" width="13.7109375" style="29" customWidth="1"/>
    <col min="4869" max="4869" width="13.140625" style="29" customWidth="1"/>
    <col min="4870" max="4870" width="13.7109375" style="29" customWidth="1"/>
    <col min="4871" max="4872" width="9.5703125" style="29" customWidth="1"/>
    <col min="4873" max="5120" width="9.140625" style="29"/>
    <col min="5121" max="5121" width="4.28515625" style="29" customWidth="1"/>
    <col min="5122" max="5122" width="4.42578125" style="29" customWidth="1"/>
    <col min="5123" max="5123" width="44.85546875" style="29" customWidth="1"/>
    <col min="5124" max="5124" width="13.7109375" style="29" customWidth="1"/>
    <col min="5125" max="5125" width="13.140625" style="29" customWidth="1"/>
    <col min="5126" max="5126" width="13.7109375" style="29" customWidth="1"/>
    <col min="5127" max="5128" width="9.5703125" style="29" customWidth="1"/>
    <col min="5129" max="5376" width="9.140625" style="29"/>
    <col min="5377" max="5377" width="4.28515625" style="29" customWidth="1"/>
    <col min="5378" max="5378" width="4.42578125" style="29" customWidth="1"/>
    <col min="5379" max="5379" width="44.85546875" style="29" customWidth="1"/>
    <col min="5380" max="5380" width="13.7109375" style="29" customWidth="1"/>
    <col min="5381" max="5381" width="13.140625" style="29" customWidth="1"/>
    <col min="5382" max="5382" width="13.7109375" style="29" customWidth="1"/>
    <col min="5383" max="5384" width="9.5703125" style="29" customWidth="1"/>
    <col min="5385" max="5632" width="9.140625" style="29"/>
    <col min="5633" max="5633" width="4.28515625" style="29" customWidth="1"/>
    <col min="5634" max="5634" width="4.42578125" style="29" customWidth="1"/>
    <col min="5635" max="5635" width="44.85546875" style="29" customWidth="1"/>
    <col min="5636" max="5636" width="13.7109375" style="29" customWidth="1"/>
    <col min="5637" max="5637" width="13.140625" style="29" customWidth="1"/>
    <col min="5638" max="5638" width="13.7109375" style="29" customWidth="1"/>
    <col min="5639" max="5640" width="9.5703125" style="29" customWidth="1"/>
    <col min="5641" max="5888" width="9.140625" style="29"/>
    <col min="5889" max="5889" width="4.28515625" style="29" customWidth="1"/>
    <col min="5890" max="5890" width="4.42578125" style="29" customWidth="1"/>
    <col min="5891" max="5891" width="44.85546875" style="29" customWidth="1"/>
    <col min="5892" max="5892" width="13.7109375" style="29" customWidth="1"/>
    <col min="5893" max="5893" width="13.140625" style="29" customWidth="1"/>
    <col min="5894" max="5894" width="13.7109375" style="29" customWidth="1"/>
    <col min="5895" max="5896" width="9.5703125" style="29" customWidth="1"/>
    <col min="5897" max="6144" width="9.140625" style="29"/>
    <col min="6145" max="6145" width="4.28515625" style="29" customWidth="1"/>
    <col min="6146" max="6146" width="4.42578125" style="29" customWidth="1"/>
    <col min="6147" max="6147" width="44.85546875" style="29" customWidth="1"/>
    <col min="6148" max="6148" width="13.7109375" style="29" customWidth="1"/>
    <col min="6149" max="6149" width="13.140625" style="29" customWidth="1"/>
    <col min="6150" max="6150" width="13.7109375" style="29" customWidth="1"/>
    <col min="6151" max="6152" width="9.5703125" style="29" customWidth="1"/>
    <col min="6153" max="6400" width="9.140625" style="29"/>
    <col min="6401" max="6401" width="4.28515625" style="29" customWidth="1"/>
    <col min="6402" max="6402" width="4.42578125" style="29" customWidth="1"/>
    <col min="6403" max="6403" width="44.85546875" style="29" customWidth="1"/>
    <col min="6404" max="6404" width="13.7109375" style="29" customWidth="1"/>
    <col min="6405" max="6405" width="13.140625" style="29" customWidth="1"/>
    <col min="6406" max="6406" width="13.7109375" style="29" customWidth="1"/>
    <col min="6407" max="6408" width="9.5703125" style="29" customWidth="1"/>
    <col min="6409" max="6656" width="9.140625" style="29"/>
    <col min="6657" max="6657" width="4.28515625" style="29" customWidth="1"/>
    <col min="6658" max="6658" width="4.42578125" style="29" customWidth="1"/>
    <col min="6659" max="6659" width="44.85546875" style="29" customWidth="1"/>
    <col min="6660" max="6660" width="13.7109375" style="29" customWidth="1"/>
    <col min="6661" max="6661" width="13.140625" style="29" customWidth="1"/>
    <col min="6662" max="6662" width="13.7109375" style="29" customWidth="1"/>
    <col min="6663" max="6664" width="9.5703125" style="29" customWidth="1"/>
    <col min="6665" max="6912" width="9.140625" style="29"/>
    <col min="6913" max="6913" width="4.28515625" style="29" customWidth="1"/>
    <col min="6914" max="6914" width="4.42578125" style="29" customWidth="1"/>
    <col min="6915" max="6915" width="44.85546875" style="29" customWidth="1"/>
    <col min="6916" max="6916" width="13.7109375" style="29" customWidth="1"/>
    <col min="6917" max="6917" width="13.140625" style="29" customWidth="1"/>
    <col min="6918" max="6918" width="13.7109375" style="29" customWidth="1"/>
    <col min="6919" max="6920" width="9.5703125" style="29" customWidth="1"/>
    <col min="6921" max="7168" width="9.140625" style="29"/>
    <col min="7169" max="7169" width="4.28515625" style="29" customWidth="1"/>
    <col min="7170" max="7170" width="4.42578125" style="29" customWidth="1"/>
    <col min="7171" max="7171" width="44.85546875" style="29" customWidth="1"/>
    <col min="7172" max="7172" width="13.7109375" style="29" customWidth="1"/>
    <col min="7173" max="7173" width="13.140625" style="29" customWidth="1"/>
    <col min="7174" max="7174" width="13.7109375" style="29" customWidth="1"/>
    <col min="7175" max="7176" width="9.5703125" style="29" customWidth="1"/>
    <col min="7177" max="7424" width="9.140625" style="29"/>
    <col min="7425" max="7425" width="4.28515625" style="29" customWidth="1"/>
    <col min="7426" max="7426" width="4.42578125" style="29" customWidth="1"/>
    <col min="7427" max="7427" width="44.85546875" style="29" customWidth="1"/>
    <col min="7428" max="7428" width="13.7109375" style="29" customWidth="1"/>
    <col min="7429" max="7429" width="13.140625" style="29" customWidth="1"/>
    <col min="7430" max="7430" width="13.7109375" style="29" customWidth="1"/>
    <col min="7431" max="7432" width="9.5703125" style="29" customWidth="1"/>
    <col min="7433" max="7680" width="9.140625" style="29"/>
    <col min="7681" max="7681" width="4.28515625" style="29" customWidth="1"/>
    <col min="7682" max="7682" width="4.42578125" style="29" customWidth="1"/>
    <col min="7683" max="7683" width="44.85546875" style="29" customWidth="1"/>
    <col min="7684" max="7684" width="13.7109375" style="29" customWidth="1"/>
    <col min="7685" max="7685" width="13.140625" style="29" customWidth="1"/>
    <col min="7686" max="7686" width="13.7109375" style="29" customWidth="1"/>
    <col min="7687" max="7688" width="9.5703125" style="29" customWidth="1"/>
    <col min="7689" max="7936" width="9.140625" style="29"/>
    <col min="7937" max="7937" width="4.28515625" style="29" customWidth="1"/>
    <col min="7938" max="7938" width="4.42578125" style="29" customWidth="1"/>
    <col min="7939" max="7939" width="44.85546875" style="29" customWidth="1"/>
    <col min="7940" max="7940" width="13.7109375" style="29" customWidth="1"/>
    <col min="7941" max="7941" width="13.140625" style="29" customWidth="1"/>
    <col min="7942" max="7942" width="13.7109375" style="29" customWidth="1"/>
    <col min="7943" max="7944" width="9.5703125" style="29" customWidth="1"/>
    <col min="7945" max="8192" width="9.140625" style="29"/>
    <col min="8193" max="8193" width="4.28515625" style="29" customWidth="1"/>
    <col min="8194" max="8194" width="4.42578125" style="29" customWidth="1"/>
    <col min="8195" max="8195" width="44.85546875" style="29" customWidth="1"/>
    <col min="8196" max="8196" width="13.7109375" style="29" customWidth="1"/>
    <col min="8197" max="8197" width="13.140625" style="29" customWidth="1"/>
    <col min="8198" max="8198" width="13.7109375" style="29" customWidth="1"/>
    <col min="8199" max="8200" width="9.5703125" style="29" customWidth="1"/>
    <col min="8201" max="8448" width="9.140625" style="29"/>
    <col min="8449" max="8449" width="4.28515625" style="29" customWidth="1"/>
    <col min="8450" max="8450" width="4.42578125" style="29" customWidth="1"/>
    <col min="8451" max="8451" width="44.85546875" style="29" customWidth="1"/>
    <col min="8452" max="8452" width="13.7109375" style="29" customWidth="1"/>
    <col min="8453" max="8453" width="13.140625" style="29" customWidth="1"/>
    <col min="8454" max="8454" width="13.7109375" style="29" customWidth="1"/>
    <col min="8455" max="8456" width="9.5703125" style="29" customWidth="1"/>
    <col min="8457" max="8704" width="9.140625" style="29"/>
    <col min="8705" max="8705" width="4.28515625" style="29" customWidth="1"/>
    <col min="8706" max="8706" width="4.42578125" style="29" customWidth="1"/>
    <col min="8707" max="8707" width="44.85546875" style="29" customWidth="1"/>
    <col min="8708" max="8708" width="13.7109375" style="29" customWidth="1"/>
    <col min="8709" max="8709" width="13.140625" style="29" customWidth="1"/>
    <col min="8710" max="8710" width="13.7109375" style="29" customWidth="1"/>
    <col min="8711" max="8712" width="9.5703125" style="29" customWidth="1"/>
    <col min="8713" max="8960" width="9.140625" style="29"/>
    <col min="8961" max="8961" width="4.28515625" style="29" customWidth="1"/>
    <col min="8962" max="8962" width="4.42578125" style="29" customWidth="1"/>
    <col min="8963" max="8963" width="44.85546875" style="29" customWidth="1"/>
    <col min="8964" max="8964" width="13.7109375" style="29" customWidth="1"/>
    <col min="8965" max="8965" width="13.140625" style="29" customWidth="1"/>
    <col min="8966" max="8966" width="13.7109375" style="29" customWidth="1"/>
    <col min="8967" max="8968" width="9.5703125" style="29" customWidth="1"/>
    <col min="8969" max="9216" width="9.140625" style="29"/>
    <col min="9217" max="9217" width="4.28515625" style="29" customWidth="1"/>
    <col min="9218" max="9218" width="4.42578125" style="29" customWidth="1"/>
    <col min="9219" max="9219" width="44.85546875" style="29" customWidth="1"/>
    <col min="9220" max="9220" width="13.7109375" style="29" customWidth="1"/>
    <col min="9221" max="9221" width="13.140625" style="29" customWidth="1"/>
    <col min="9222" max="9222" width="13.7109375" style="29" customWidth="1"/>
    <col min="9223" max="9224" width="9.5703125" style="29" customWidth="1"/>
    <col min="9225" max="9472" width="9.140625" style="29"/>
    <col min="9473" max="9473" width="4.28515625" style="29" customWidth="1"/>
    <col min="9474" max="9474" width="4.42578125" style="29" customWidth="1"/>
    <col min="9475" max="9475" width="44.85546875" style="29" customWidth="1"/>
    <col min="9476" max="9476" width="13.7109375" style="29" customWidth="1"/>
    <col min="9477" max="9477" width="13.140625" style="29" customWidth="1"/>
    <col min="9478" max="9478" width="13.7109375" style="29" customWidth="1"/>
    <col min="9479" max="9480" width="9.5703125" style="29" customWidth="1"/>
    <col min="9481" max="9728" width="9.140625" style="29"/>
    <col min="9729" max="9729" width="4.28515625" style="29" customWidth="1"/>
    <col min="9730" max="9730" width="4.42578125" style="29" customWidth="1"/>
    <col min="9731" max="9731" width="44.85546875" style="29" customWidth="1"/>
    <col min="9732" max="9732" width="13.7109375" style="29" customWidth="1"/>
    <col min="9733" max="9733" width="13.140625" style="29" customWidth="1"/>
    <col min="9734" max="9734" width="13.7109375" style="29" customWidth="1"/>
    <col min="9735" max="9736" width="9.5703125" style="29" customWidth="1"/>
    <col min="9737" max="9984" width="9.140625" style="29"/>
    <col min="9985" max="9985" width="4.28515625" style="29" customWidth="1"/>
    <col min="9986" max="9986" width="4.42578125" style="29" customWidth="1"/>
    <col min="9987" max="9987" width="44.85546875" style="29" customWidth="1"/>
    <col min="9988" max="9988" width="13.7109375" style="29" customWidth="1"/>
    <col min="9989" max="9989" width="13.140625" style="29" customWidth="1"/>
    <col min="9990" max="9990" width="13.7109375" style="29" customWidth="1"/>
    <col min="9991" max="9992" width="9.5703125" style="29" customWidth="1"/>
    <col min="9993" max="10240" width="9.140625" style="29"/>
    <col min="10241" max="10241" width="4.28515625" style="29" customWidth="1"/>
    <col min="10242" max="10242" width="4.42578125" style="29" customWidth="1"/>
    <col min="10243" max="10243" width="44.85546875" style="29" customWidth="1"/>
    <col min="10244" max="10244" width="13.7109375" style="29" customWidth="1"/>
    <col min="10245" max="10245" width="13.140625" style="29" customWidth="1"/>
    <col min="10246" max="10246" width="13.7109375" style="29" customWidth="1"/>
    <col min="10247" max="10248" width="9.5703125" style="29" customWidth="1"/>
    <col min="10249" max="10496" width="9.140625" style="29"/>
    <col min="10497" max="10497" width="4.28515625" style="29" customWidth="1"/>
    <col min="10498" max="10498" width="4.42578125" style="29" customWidth="1"/>
    <col min="10499" max="10499" width="44.85546875" style="29" customWidth="1"/>
    <col min="10500" max="10500" width="13.7109375" style="29" customWidth="1"/>
    <col min="10501" max="10501" width="13.140625" style="29" customWidth="1"/>
    <col min="10502" max="10502" width="13.7109375" style="29" customWidth="1"/>
    <col min="10503" max="10504" width="9.5703125" style="29" customWidth="1"/>
    <col min="10505" max="10752" width="9.140625" style="29"/>
    <col min="10753" max="10753" width="4.28515625" style="29" customWidth="1"/>
    <col min="10754" max="10754" width="4.42578125" style="29" customWidth="1"/>
    <col min="10755" max="10755" width="44.85546875" style="29" customWidth="1"/>
    <col min="10756" max="10756" width="13.7109375" style="29" customWidth="1"/>
    <col min="10757" max="10757" width="13.140625" style="29" customWidth="1"/>
    <col min="10758" max="10758" width="13.7109375" style="29" customWidth="1"/>
    <col min="10759" max="10760" width="9.5703125" style="29" customWidth="1"/>
    <col min="10761" max="11008" width="9.140625" style="29"/>
    <col min="11009" max="11009" width="4.28515625" style="29" customWidth="1"/>
    <col min="11010" max="11010" width="4.42578125" style="29" customWidth="1"/>
    <col min="11011" max="11011" width="44.85546875" style="29" customWidth="1"/>
    <col min="11012" max="11012" width="13.7109375" style="29" customWidth="1"/>
    <col min="11013" max="11013" width="13.140625" style="29" customWidth="1"/>
    <col min="11014" max="11014" width="13.7109375" style="29" customWidth="1"/>
    <col min="11015" max="11016" width="9.5703125" style="29" customWidth="1"/>
    <col min="11017" max="11264" width="9.140625" style="29"/>
    <col min="11265" max="11265" width="4.28515625" style="29" customWidth="1"/>
    <col min="11266" max="11266" width="4.42578125" style="29" customWidth="1"/>
    <col min="11267" max="11267" width="44.85546875" style="29" customWidth="1"/>
    <col min="11268" max="11268" width="13.7109375" style="29" customWidth="1"/>
    <col min="11269" max="11269" width="13.140625" style="29" customWidth="1"/>
    <col min="11270" max="11270" width="13.7109375" style="29" customWidth="1"/>
    <col min="11271" max="11272" width="9.5703125" style="29" customWidth="1"/>
    <col min="11273" max="11520" width="9.140625" style="29"/>
    <col min="11521" max="11521" width="4.28515625" style="29" customWidth="1"/>
    <col min="11522" max="11522" width="4.42578125" style="29" customWidth="1"/>
    <col min="11523" max="11523" width="44.85546875" style="29" customWidth="1"/>
    <col min="11524" max="11524" width="13.7109375" style="29" customWidth="1"/>
    <col min="11525" max="11525" width="13.140625" style="29" customWidth="1"/>
    <col min="11526" max="11526" width="13.7109375" style="29" customWidth="1"/>
    <col min="11527" max="11528" width="9.5703125" style="29" customWidth="1"/>
    <col min="11529" max="11776" width="9.140625" style="29"/>
    <col min="11777" max="11777" width="4.28515625" style="29" customWidth="1"/>
    <col min="11778" max="11778" width="4.42578125" style="29" customWidth="1"/>
    <col min="11779" max="11779" width="44.85546875" style="29" customWidth="1"/>
    <col min="11780" max="11780" width="13.7109375" style="29" customWidth="1"/>
    <col min="11781" max="11781" width="13.140625" style="29" customWidth="1"/>
    <col min="11782" max="11782" width="13.7109375" style="29" customWidth="1"/>
    <col min="11783" max="11784" width="9.5703125" style="29" customWidth="1"/>
    <col min="11785" max="12032" width="9.140625" style="29"/>
    <col min="12033" max="12033" width="4.28515625" style="29" customWidth="1"/>
    <col min="12034" max="12034" width="4.42578125" style="29" customWidth="1"/>
    <col min="12035" max="12035" width="44.85546875" style="29" customWidth="1"/>
    <col min="12036" max="12036" width="13.7109375" style="29" customWidth="1"/>
    <col min="12037" max="12037" width="13.140625" style="29" customWidth="1"/>
    <col min="12038" max="12038" width="13.7109375" style="29" customWidth="1"/>
    <col min="12039" max="12040" width="9.5703125" style="29" customWidth="1"/>
    <col min="12041" max="12288" width="9.140625" style="29"/>
    <col min="12289" max="12289" width="4.28515625" style="29" customWidth="1"/>
    <col min="12290" max="12290" width="4.42578125" style="29" customWidth="1"/>
    <col min="12291" max="12291" width="44.85546875" style="29" customWidth="1"/>
    <col min="12292" max="12292" width="13.7109375" style="29" customWidth="1"/>
    <col min="12293" max="12293" width="13.140625" style="29" customWidth="1"/>
    <col min="12294" max="12294" width="13.7109375" style="29" customWidth="1"/>
    <col min="12295" max="12296" width="9.5703125" style="29" customWidth="1"/>
    <col min="12297" max="12544" width="9.140625" style="29"/>
    <col min="12545" max="12545" width="4.28515625" style="29" customWidth="1"/>
    <col min="12546" max="12546" width="4.42578125" style="29" customWidth="1"/>
    <col min="12547" max="12547" width="44.85546875" style="29" customWidth="1"/>
    <col min="12548" max="12548" width="13.7109375" style="29" customWidth="1"/>
    <col min="12549" max="12549" width="13.140625" style="29" customWidth="1"/>
    <col min="12550" max="12550" width="13.7109375" style="29" customWidth="1"/>
    <col min="12551" max="12552" width="9.5703125" style="29" customWidth="1"/>
    <col min="12553" max="12800" width="9.140625" style="29"/>
    <col min="12801" max="12801" width="4.28515625" style="29" customWidth="1"/>
    <col min="12802" max="12802" width="4.42578125" style="29" customWidth="1"/>
    <col min="12803" max="12803" width="44.85546875" style="29" customWidth="1"/>
    <col min="12804" max="12804" width="13.7109375" style="29" customWidth="1"/>
    <col min="12805" max="12805" width="13.140625" style="29" customWidth="1"/>
    <col min="12806" max="12806" width="13.7109375" style="29" customWidth="1"/>
    <col min="12807" max="12808" width="9.5703125" style="29" customWidth="1"/>
    <col min="12809" max="13056" width="9.140625" style="29"/>
    <col min="13057" max="13057" width="4.28515625" style="29" customWidth="1"/>
    <col min="13058" max="13058" width="4.42578125" style="29" customWidth="1"/>
    <col min="13059" max="13059" width="44.85546875" style="29" customWidth="1"/>
    <col min="13060" max="13060" width="13.7109375" style="29" customWidth="1"/>
    <col min="13061" max="13061" width="13.140625" style="29" customWidth="1"/>
    <col min="13062" max="13062" width="13.7109375" style="29" customWidth="1"/>
    <col min="13063" max="13064" width="9.5703125" style="29" customWidth="1"/>
    <col min="13065" max="13312" width="9.140625" style="29"/>
    <col min="13313" max="13313" width="4.28515625" style="29" customWidth="1"/>
    <col min="13314" max="13314" width="4.42578125" style="29" customWidth="1"/>
    <col min="13315" max="13315" width="44.85546875" style="29" customWidth="1"/>
    <col min="13316" max="13316" width="13.7109375" style="29" customWidth="1"/>
    <col min="13317" max="13317" width="13.140625" style="29" customWidth="1"/>
    <col min="13318" max="13318" width="13.7109375" style="29" customWidth="1"/>
    <col min="13319" max="13320" width="9.5703125" style="29" customWidth="1"/>
    <col min="13321" max="13568" width="9.140625" style="29"/>
    <col min="13569" max="13569" width="4.28515625" style="29" customWidth="1"/>
    <col min="13570" max="13570" width="4.42578125" style="29" customWidth="1"/>
    <col min="13571" max="13571" width="44.85546875" style="29" customWidth="1"/>
    <col min="13572" max="13572" width="13.7109375" style="29" customWidth="1"/>
    <col min="13573" max="13573" width="13.140625" style="29" customWidth="1"/>
    <col min="13574" max="13574" width="13.7109375" style="29" customWidth="1"/>
    <col min="13575" max="13576" width="9.5703125" style="29" customWidth="1"/>
    <col min="13577" max="13824" width="9.140625" style="29"/>
    <col min="13825" max="13825" width="4.28515625" style="29" customWidth="1"/>
    <col min="13826" max="13826" width="4.42578125" style="29" customWidth="1"/>
    <col min="13827" max="13827" width="44.85546875" style="29" customWidth="1"/>
    <col min="13828" max="13828" width="13.7109375" style="29" customWidth="1"/>
    <col min="13829" max="13829" width="13.140625" style="29" customWidth="1"/>
    <col min="13830" max="13830" width="13.7109375" style="29" customWidth="1"/>
    <col min="13831" max="13832" width="9.5703125" style="29" customWidth="1"/>
    <col min="13833" max="14080" width="9.140625" style="29"/>
    <col min="14081" max="14081" width="4.28515625" style="29" customWidth="1"/>
    <col min="14082" max="14082" width="4.42578125" style="29" customWidth="1"/>
    <col min="14083" max="14083" width="44.85546875" style="29" customWidth="1"/>
    <col min="14084" max="14084" width="13.7109375" style="29" customWidth="1"/>
    <col min="14085" max="14085" width="13.140625" style="29" customWidth="1"/>
    <col min="14086" max="14086" width="13.7109375" style="29" customWidth="1"/>
    <col min="14087" max="14088" width="9.5703125" style="29" customWidth="1"/>
    <col min="14089" max="14336" width="9.140625" style="29"/>
    <col min="14337" max="14337" width="4.28515625" style="29" customWidth="1"/>
    <col min="14338" max="14338" width="4.42578125" style="29" customWidth="1"/>
    <col min="14339" max="14339" width="44.85546875" style="29" customWidth="1"/>
    <col min="14340" max="14340" width="13.7109375" style="29" customWidth="1"/>
    <col min="14341" max="14341" width="13.140625" style="29" customWidth="1"/>
    <col min="14342" max="14342" width="13.7109375" style="29" customWidth="1"/>
    <col min="14343" max="14344" width="9.5703125" style="29" customWidth="1"/>
    <col min="14345" max="14592" width="9.140625" style="29"/>
    <col min="14593" max="14593" width="4.28515625" style="29" customWidth="1"/>
    <col min="14594" max="14594" width="4.42578125" style="29" customWidth="1"/>
    <col min="14595" max="14595" width="44.85546875" style="29" customWidth="1"/>
    <col min="14596" max="14596" width="13.7109375" style="29" customWidth="1"/>
    <col min="14597" max="14597" width="13.140625" style="29" customWidth="1"/>
    <col min="14598" max="14598" width="13.7109375" style="29" customWidth="1"/>
    <col min="14599" max="14600" width="9.5703125" style="29" customWidth="1"/>
    <col min="14601" max="14848" width="9.140625" style="29"/>
    <col min="14849" max="14849" width="4.28515625" style="29" customWidth="1"/>
    <col min="14850" max="14850" width="4.42578125" style="29" customWidth="1"/>
    <col min="14851" max="14851" width="44.85546875" style="29" customWidth="1"/>
    <col min="14852" max="14852" width="13.7109375" style="29" customWidth="1"/>
    <col min="14853" max="14853" width="13.140625" style="29" customWidth="1"/>
    <col min="14854" max="14854" width="13.7109375" style="29" customWidth="1"/>
    <col min="14855" max="14856" width="9.5703125" style="29" customWidth="1"/>
    <col min="14857" max="15104" width="9.140625" style="29"/>
    <col min="15105" max="15105" width="4.28515625" style="29" customWidth="1"/>
    <col min="15106" max="15106" width="4.42578125" style="29" customWidth="1"/>
    <col min="15107" max="15107" width="44.85546875" style="29" customWidth="1"/>
    <col min="15108" max="15108" width="13.7109375" style="29" customWidth="1"/>
    <col min="15109" max="15109" width="13.140625" style="29" customWidth="1"/>
    <col min="15110" max="15110" width="13.7109375" style="29" customWidth="1"/>
    <col min="15111" max="15112" width="9.5703125" style="29" customWidth="1"/>
    <col min="15113" max="15360" width="9.140625" style="29"/>
    <col min="15361" max="15361" width="4.28515625" style="29" customWidth="1"/>
    <col min="15362" max="15362" width="4.42578125" style="29" customWidth="1"/>
    <col min="15363" max="15363" width="44.85546875" style="29" customWidth="1"/>
    <col min="15364" max="15364" width="13.7109375" style="29" customWidth="1"/>
    <col min="15365" max="15365" width="13.140625" style="29" customWidth="1"/>
    <col min="15366" max="15366" width="13.7109375" style="29" customWidth="1"/>
    <col min="15367" max="15368" width="9.5703125" style="29" customWidth="1"/>
    <col min="15369" max="15616" width="9.140625" style="29"/>
    <col min="15617" max="15617" width="4.28515625" style="29" customWidth="1"/>
    <col min="15618" max="15618" width="4.42578125" style="29" customWidth="1"/>
    <col min="15619" max="15619" width="44.85546875" style="29" customWidth="1"/>
    <col min="15620" max="15620" width="13.7109375" style="29" customWidth="1"/>
    <col min="15621" max="15621" width="13.140625" style="29" customWidth="1"/>
    <col min="15622" max="15622" width="13.7109375" style="29" customWidth="1"/>
    <col min="15623" max="15624" width="9.5703125" style="29" customWidth="1"/>
    <col min="15625" max="15872" width="9.140625" style="29"/>
    <col min="15873" max="15873" width="4.28515625" style="29" customWidth="1"/>
    <col min="15874" max="15874" width="4.42578125" style="29" customWidth="1"/>
    <col min="15875" max="15875" width="44.85546875" style="29" customWidth="1"/>
    <col min="15876" max="15876" width="13.7109375" style="29" customWidth="1"/>
    <col min="15877" max="15877" width="13.140625" style="29" customWidth="1"/>
    <col min="15878" max="15878" width="13.7109375" style="29" customWidth="1"/>
    <col min="15879" max="15880" width="9.5703125" style="29" customWidth="1"/>
    <col min="15881" max="16128" width="9.140625" style="29"/>
    <col min="16129" max="16129" width="4.28515625" style="29" customWidth="1"/>
    <col min="16130" max="16130" width="4.42578125" style="29" customWidth="1"/>
    <col min="16131" max="16131" width="44.85546875" style="29" customWidth="1"/>
    <col min="16132" max="16132" width="13.7109375" style="29" customWidth="1"/>
    <col min="16133" max="16133" width="13.140625" style="29" customWidth="1"/>
    <col min="16134" max="16134" width="13.7109375" style="29" customWidth="1"/>
    <col min="16135" max="16136" width="9.5703125" style="29" customWidth="1"/>
    <col min="16137" max="16384" width="9.140625" style="29"/>
  </cols>
  <sheetData>
    <row r="1" spans="1:8" ht="26.25" customHeight="1">
      <c r="A1" s="244" t="s">
        <v>193</v>
      </c>
      <c r="B1" s="244"/>
      <c r="C1" s="244"/>
      <c r="D1" s="244"/>
      <c r="E1" s="244"/>
      <c r="F1" s="244"/>
      <c r="G1" s="244"/>
      <c r="H1" s="244"/>
    </row>
    <row r="2" spans="1:8" ht="22.5" customHeight="1">
      <c r="A2" s="244" t="s">
        <v>196</v>
      </c>
      <c r="B2" s="244"/>
      <c r="C2" s="244"/>
      <c r="D2" s="244"/>
      <c r="E2" s="244"/>
      <c r="F2" s="244"/>
      <c r="G2" s="244"/>
      <c r="H2" s="244"/>
    </row>
    <row r="3" spans="1:8" ht="36" customHeight="1">
      <c r="A3" s="245" t="s">
        <v>183</v>
      </c>
      <c r="B3" s="295"/>
      <c r="C3" s="295"/>
      <c r="D3" s="173" t="s">
        <v>263</v>
      </c>
      <c r="E3" s="174" t="s">
        <v>264</v>
      </c>
      <c r="F3" s="173" t="s">
        <v>265</v>
      </c>
      <c r="G3" s="175" t="s">
        <v>5</v>
      </c>
      <c r="H3" s="175" t="s">
        <v>5</v>
      </c>
    </row>
    <row r="4" spans="1:8" s="30" customFormat="1" ht="10.9" customHeight="1">
      <c r="A4" s="176"/>
      <c r="B4" s="176"/>
      <c r="C4" s="177">
        <v>1</v>
      </c>
      <c r="D4" s="177">
        <v>2</v>
      </c>
      <c r="E4" s="177">
        <v>3</v>
      </c>
      <c r="F4" s="178">
        <v>4</v>
      </c>
      <c r="G4" s="179" t="s">
        <v>6</v>
      </c>
      <c r="H4" s="179" t="s">
        <v>7</v>
      </c>
    </row>
    <row r="5" spans="1:8" s="104" customFormat="1" ht="19.5" customHeight="1">
      <c r="A5" s="20">
        <v>8</v>
      </c>
      <c r="B5" s="20" t="s">
        <v>194</v>
      </c>
      <c r="C5" s="50"/>
      <c r="D5" s="22">
        <f>D6</f>
        <v>0</v>
      </c>
      <c r="E5" s="22">
        <f>E6</f>
        <v>0</v>
      </c>
      <c r="F5" s="22">
        <f>F6</f>
        <v>0</v>
      </c>
      <c r="G5" s="39">
        <v>0</v>
      </c>
      <c r="H5" s="39">
        <v>0</v>
      </c>
    </row>
    <row r="6" spans="1:8" s="30" customFormat="1" ht="19.5" customHeight="1">
      <c r="A6" s="20"/>
      <c r="B6" s="20">
        <v>84</v>
      </c>
      <c r="C6" s="50" t="s">
        <v>195</v>
      </c>
      <c r="D6" s="22">
        <f>D7</f>
        <v>0</v>
      </c>
      <c r="E6" s="22">
        <v>0</v>
      </c>
      <c r="F6" s="22">
        <v>0</v>
      </c>
      <c r="G6" s="39">
        <v>0</v>
      </c>
      <c r="H6" s="39">
        <v>0</v>
      </c>
    </row>
    <row r="7" spans="1:8" s="30" customFormat="1" ht="19.5" customHeight="1">
      <c r="A7" s="20"/>
      <c r="B7" s="20"/>
      <c r="C7" s="106"/>
      <c r="D7" s="18"/>
      <c r="E7" s="18"/>
      <c r="F7" s="19"/>
      <c r="G7" s="105"/>
      <c r="H7" s="105"/>
    </row>
    <row r="8" spans="1:8" ht="25.5">
      <c r="A8" s="20">
        <v>5</v>
      </c>
      <c r="B8" s="20"/>
      <c r="C8" s="50" t="s">
        <v>4</v>
      </c>
      <c r="D8" s="22">
        <f>D9</f>
        <v>0</v>
      </c>
      <c r="E8" s="22">
        <f>E9</f>
        <v>0</v>
      </c>
      <c r="F8" s="22">
        <f>F9</f>
        <v>0</v>
      </c>
      <c r="G8" s="39">
        <v>0</v>
      </c>
      <c r="H8" s="39">
        <v>0</v>
      </c>
    </row>
    <row r="9" spans="1:8" ht="25.5">
      <c r="A9" s="20"/>
      <c r="B9" s="20">
        <v>54</v>
      </c>
      <c r="C9" s="50" t="s">
        <v>149</v>
      </c>
      <c r="D9" s="22">
        <f>D10</f>
        <v>0</v>
      </c>
      <c r="E9" s="22">
        <v>0</v>
      </c>
      <c r="F9" s="22">
        <v>0</v>
      </c>
      <c r="G9" s="39">
        <v>0</v>
      </c>
      <c r="H9" s="39">
        <v>0</v>
      </c>
    </row>
    <row r="10" spans="1:8">
      <c r="A10" s="107"/>
      <c r="B10" s="108"/>
      <c r="C10" s="109"/>
      <c r="D10" s="110"/>
      <c r="E10" s="110"/>
      <c r="F10" s="110"/>
      <c r="G10" s="111"/>
      <c r="H10" s="111"/>
    </row>
    <row r="11" spans="1:8">
      <c r="A11" s="112"/>
      <c r="B11" s="113"/>
      <c r="C11" s="114"/>
      <c r="D11" s="115"/>
      <c r="E11" s="115"/>
      <c r="F11" s="115"/>
      <c r="G11" s="51"/>
      <c r="H11" s="51"/>
    </row>
    <row r="12" spans="1:8">
      <c r="A12" s="12"/>
      <c r="B12" s="45"/>
      <c r="C12" s="11"/>
      <c r="D12" s="14"/>
      <c r="E12" s="14"/>
      <c r="F12" s="14"/>
      <c r="G12" s="11"/>
      <c r="H12" s="11"/>
    </row>
    <row r="13" spans="1:8">
      <c r="A13" s="12"/>
      <c r="B13" s="45"/>
      <c r="C13" s="11"/>
      <c r="D13" s="14"/>
      <c r="E13" s="14"/>
      <c r="F13" s="14"/>
      <c r="G13" s="11"/>
      <c r="H13" s="11"/>
    </row>
    <row r="14" spans="1:8">
      <c r="A14" s="12"/>
      <c r="B14" s="45"/>
      <c r="C14" s="11"/>
      <c r="D14" s="14"/>
      <c r="E14" s="14"/>
      <c r="F14" s="14"/>
      <c r="G14" s="11"/>
      <c r="H14" s="11"/>
    </row>
    <row r="15" spans="1:8">
      <c r="A15" s="12"/>
      <c r="B15" s="45"/>
      <c r="C15" s="11"/>
      <c r="D15" s="14"/>
      <c r="E15" s="14"/>
      <c r="F15" s="14"/>
      <c r="G15" s="11"/>
      <c r="H15" s="11"/>
    </row>
    <row r="16" spans="1:8">
      <c r="A16" s="12"/>
      <c r="B16" s="45"/>
      <c r="C16" s="11"/>
      <c r="D16" s="14"/>
      <c r="E16" s="14"/>
      <c r="F16" s="14"/>
      <c r="G16" s="11"/>
      <c r="H16" s="11"/>
    </row>
    <row r="17" spans="1:8">
      <c r="A17" s="12"/>
      <c r="B17" s="45"/>
      <c r="C17" s="11"/>
      <c r="D17" s="14"/>
      <c r="E17" s="14"/>
      <c r="F17" s="14"/>
      <c r="G17" s="11"/>
      <c r="H17" s="11"/>
    </row>
  </sheetData>
  <mergeCells count="3">
    <mergeCell ref="A1:H1"/>
    <mergeCell ref="A2:H2"/>
    <mergeCell ref="A3:C3"/>
  </mergeCells>
  <pageMargins left="0.51181102362204722" right="0.51181102362204722" top="0.74803149606299213" bottom="0.74803149606299213" header="0.31496062992125984" footer="0.31496062992125984"/>
  <pageSetup paperSize="9" scale="71" fitToHeight="0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I188"/>
  <sheetViews>
    <sheetView tabSelected="1" topLeftCell="A12" zoomScale="80" zoomScaleNormal="80" workbookViewId="0">
      <selection activeCell="Q31" sqref="Q31"/>
    </sheetView>
  </sheetViews>
  <sheetFormatPr defaultRowHeight="15"/>
  <cols>
    <col min="1" max="1" width="10.140625" bestFit="1" customWidth="1"/>
    <col min="5" max="5" width="34.5703125" customWidth="1"/>
    <col min="6" max="6" width="17.7109375" customWidth="1"/>
    <col min="7" max="7" width="12.28515625" bestFit="1" customWidth="1"/>
    <col min="8" max="8" width="9.7109375" customWidth="1"/>
    <col min="9" max="9" width="15.140625" customWidth="1"/>
  </cols>
  <sheetData>
    <row r="1" spans="1:8" ht="15.75">
      <c r="A1" s="29"/>
      <c r="B1" s="29"/>
      <c r="C1" s="337" t="s">
        <v>198</v>
      </c>
      <c r="D1" s="337"/>
      <c r="E1" s="337"/>
      <c r="F1" s="337"/>
      <c r="G1" s="29"/>
      <c r="H1" s="29"/>
    </row>
    <row r="2" spans="1:8">
      <c r="A2" s="29"/>
      <c r="B2" s="345" t="s">
        <v>199</v>
      </c>
      <c r="C2" s="346"/>
      <c r="D2" s="346"/>
      <c r="E2" s="346"/>
      <c r="F2" s="346"/>
      <c r="G2" s="346"/>
      <c r="H2" s="53"/>
    </row>
    <row r="3" spans="1:8" ht="39.75" customHeight="1">
      <c r="A3" s="180"/>
      <c r="B3" s="338" t="s">
        <v>145</v>
      </c>
      <c r="C3" s="338"/>
      <c r="D3" s="338"/>
      <c r="E3" s="338"/>
      <c r="F3" s="181" t="s">
        <v>269</v>
      </c>
      <c r="G3" s="182" t="s">
        <v>270</v>
      </c>
      <c r="H3" s="182" t="s">
        <v>5</v>
      </c>
    </row>
    <row r="4" spans="1:8" s="8" customFormat="1" ht="9.75" customHeight="1">
      <c r="A4" s="183"/>
      <c r="B4" s="339">
        <v>1</v>
      </c>
      <c r="C4" s="340"/>
      <c r="D4" s="340"/>
      <c r="E4" s="340"/>
      <c r="F4" s="184">
        <v>2</v>
      </c>
      <c r="G4" s="184">
        <v>3</v>
      </c>
      <c r="H4" s="185" t="s">
        <v>146</v>
      </c>
    </row>
    <row r="5" spans="1:8" s="101" customFormat="1">
      <c r="A5" s="341" t="s">
        <v>197</v>
      </c>
      <c r="B5" s="342"/>
      <c r="C5" s="342"/>
      <c r="D5" s="342"/>
      <c r="E5" s="343"/>
      <c r="F5" s="143">
        <f>F17+F22+F82</f>
        <v>7216195</v>
      </c>
      <c r="G5" s="143">
        <f>G17+G22+G82</f>
        <v>6754750.8899999987</v>
      </c>
      <c r="H5" s="143">
        <f t="shared" ref="H5:H15" si="0">G5/F5*100</f>
        <v>93.605437353064858</v>
      </c>
    </row>
    <row r="6" spans="1:8" s="101" customFormat="1">
      <c r="A6" s="357" t="s">
        <v>259</v>
      </c>
      <c r="B6" s="358"/>
      <c r="C6" s="358"/>
      <c r="D6" s="358"/>
      <c r="E6" s="359"/>
      <c r="F6" s="143">
        <f>F7+F8+F9+F10+F11+F12+F13+F15+F14</f>
        <v>7216194.9999999991</v>
      </c>
      <c r="G6" s="143">
        <f>G7+G8+G9+G10+G11+G12+G13+G14+G15</f>
        <v>6843401.3699999992</v>
      </c>
      <c r="H6" s="143">
        <f t="shared" si="0"/>
        <v>94.833930762680325</v>
      </c>
    </row>
    <row r="7" spans="1:8" ht="15" customHeight="1">
      <c r="A7" s="218" t="s">
        <v>246</v>
      </c>
      <c r="B7" s="353" t="s">
        <v>247</v>
      </c>
      <c r="C7" s="353"/>
      <c r="D7" s="353"/>
      <c r="E7" s="353"/>
      <c r="F7" s="219">
        <f>F17+F22</f>
        <v>59842</v>
      </c>
      <c r="G7" s="40">
        <v>57240.42</v>
      </c>
      <c r="H7" s="144">
        <f t="shared" si="0"/>
        <v>95.652585140870954</v>
      </c>
    </row>
    <row r="8" spans="1:8">
      <c r="A8" s="218" t="s">
        <v>248</v>
      </c>
      <c r="B8" s="353" t="s">
        <v>100</v>
      </c>
      <c r="C8" s="353"/>
      <c r="D8" s="353"/>
      <c r="E8" s="353"/>
      <c r="F8" s="219">
        <v>1616500</v>
      </c>
      <c r="G8" s="144">
        <v>1165980.07</v>
      </c>
      <c r="H8" s="144">
        <f t="shared" si="0"/>
        <v>72.129914630374273</v>
      </c>
    </row>
    <row r="9" spans="1:8">
      <c r="A9" s="218" t="s">
        <v>249</v>
      </c>
      <c r="B9" s="353" t="s">
        <v>250</v>
      </c>
      <c r="C9" s="353"/>
      <c r="D9" s="353"/>
      <c r="E9" s="353"/>
      <c r="F9" s="219">
        <v>56057.61</v>
      </c>
      <c r="G9" s="144">
        <v>56057.61</v>
      </c>
      <c r="H9" s="144">
        <f t="shared" si="0"/>
        <v>100</v>
      </c>
    </row>
    <row r="10" spans="1:8" ht="15" customHeight="1">
      <c r="A10" s="218" t="s">
        <v>251</v>
      </c>
      <c r="B10" s="353" t="s">
        <v>94</v>
      </c>
      <c r="C10" s="353"/>
      <c r="D10" s="353"/>
      <c r="E10" s="353"/>
      <c r="F10" s="219">
        <v>525000.07999999996</v>
      </c>
      <c r="G10" s="40">
        <v>512796.68</v>
      </c>
      <c r="H10" s="144">
        <f t="shared" si="0"/>
        <v>97.675543211345811</v>
      </c>
    </row>
    <row r="11" spans="1:8" ht="15" customHeight="1">
      <c r="A11" s="218" t="s">
        <v>252</v>
      </c>
      <c r="B11" s="353" t="s">
        <v>169</v>
      </c>
      <c r="C11" s="353"/>
      <c r="D11" s="353"/>
      <c r="E11" s="353"/>
      <c r="F11" s="219">
        <v>3732000</v>
      </c>
      <c r="G11" s="42">
        <v>3639022.19</v>
      </c>
      <c r="H11" s="144">
        <f t="shared" si="0"/>
        <v>97.50863317256163</v>
      </c>
    </row>
    <row r="12" spans="1:8" ht="15.6" customHeight="1">
      <c r="A12" s="218" t="s">
        <v>253</v>
      </c>
      <c r="B12" s="353" t="s">
        <v>254</v>
      </c>
      <c r="C12" s="353"/>
      <c r="D12" s="353"/>
      <c r="E12" s="353"/>
      <c r="F12" s="219">
        <v>920.31</v>
      </c>
      <c r="G12" s="144">
        <v>920.31</v>
      </c>
      <c r="H12" s="144">
        <f t="shared" si="0"/>
        <v>100</v>
      </c>
    </row>
    <row r="13" spans="1:8" ht="15" customHeight="1">
      <c r="A13" s="218" t="s">
        <v>255</v>
      </c>
      <c r="B13" s="353" t="s">
        <v>256</v>
      </c>
      <c r="C13" s="353"/>
      <c r="D13" s="353"/>
      <c r="E13" s="353"/>
      <c r="F13" s="219">
        <v>1044000</v>
      </c>
      <c r="G13" s="39">
        <v>1234640.27</v>
      </c>
      <c r="H13" s="144">
        <f t="shared" si="0"/>
        <v>118.2605622605364</v>
      </c>
    </row>
    <row r="14" spans="1:8" ht="15" customHeight="1">
      <c r="A14" s="218" t="s">
        <v>275</v>
      </c>
      <c r="B14" s="331" t="s">
        <v>168</v>
      </c>
      <c r="C14" s="332"/>
      <c r="D14" s="332"/>
      <c r="E14" s="333"/>
      <c r="F14" s="221">
        <v>172875</v>
      </c>
      <c r="G14" s="222">
        <v>172875</v>
      </c>
      <c r="H14" s="222">
        <f t="shared" si="0"/>
        <v>100</v>
      </c>
    </row>
    <row r="15" spans="1:8" ht="27.75" customHeight="1">
      <c r="A15" s="220" t="s">
        <v>257</v>
      </c>
      <c r="B15" s="330" t="s">
        <v>258</v>
      </c>
      <c r="C15" s="330"/>
      <c r="D15" s="330"/>
      <c r="E15" s="330"/>
      <c r="F15" s="221">
        <v>9000</v>
      </c>
      <c r="G15" s="222">
        <v>3868.82</v>
      </c>
      <c r="H15" s="222">
        <f t="shared" si="0"/>
        <v>42.986888888888892</v>
      </c>
    </row>
    <row r="16" spans="1:8" s="101" customFormat="1" ht="19.5" customHeight="1">
      <c r="A16" s="171"/>
      <c r="B16" s="354"/>
      <c r="C16" s="355"/>
      <c r="D16" s="355"/>
      <c r="E16" s="356"/>
      <c r="F16" s="143"/>
      <c r="G16" s="143"/>
      <c r="H16" s="143"/>
    </row>
    <row r="17" spans="1:9" s="101" customFormat="1">
      <c r="A17" s="167" t="s">
        <v>114</v>
      </c>
      <c r="B17" s="344" t="s">
        <v>115</v>
      </c>
      <c r="C17" s="344"/>
      <c r="D17" s="344"/>
      <c r="E17" s="344"/>
      <c r="F17" s="169">
        <f>F18</f>
        <v>40000</v>
      </c>
      <c r="G17" s="169">
        <f>G19</f>
        <v>39185.440000000002</v>
      </c>
      <c r="H17" s="170">
        <f t="shared" ref="H17:H81" si="1">G17/F17*100</f>
        <v>97.9636</v>
      </c>
      <c r="I17" s="223"/>
    </row>
    <row r="18" spans="1:9" s="101" customFormat="1">
      <c r="A18" s="32" t="s">
        <v>245</v>
      </c>
      <c r="B18" s="347" t="s">
        <v>244</v>
      </c>
      <c r="C18" s="348"/>
      <c r="D18" s="348"/>
      <c r="E18" s="349"/>
      <c r="F18" s="147">
        <f>F19</f>
        <v>40000</v>
      </c>
      <c r="G18" s="147">
        <f>G19</f>
        <v>39185.440000000002</v>
      </c>
      <c r="H18" s="143">
        <f t="shared" si="1"/>
        <v>97.9636</v>
      </c>
      <c r="I18" s="223"/>
    </row>
    <row r="19" spans="1:9" s="101" customFormat="1">
      <c r="A19" s="33" t="s">
        <v>116</v>
      </c>
      <c r="B19" s="324" t="s">
        <v>117</v>
      </c>
      <c r="C19" s="324"/>
      <c r="D19" s="324"/>
      <c r="E19" s="324"/>
      <c r="F19" s="148">
        <f>F20</f>
        <v>40000</v>
      </c>
      <c r="G19" s="148">
        <f>G21</f>
        <v>39185.440000000002</v>
      </c>
      <c r="H19" s="143">
        <f t="shared" si="1"/>
        <v>97.9636</v>
      </c>
    </row>
    <row r="20" spans="1:9" s="101" customFormat="1">
      <c r="A20" s="36">
        <v>42</v>
      </c>
      <c r="B20" s="296" t="s">
        <v>69</v>
      </c>
      <c r="C20" s="297"/>
      <c r="D20" s="297"/>
      <c r="E20" s="298"/>
      <c r="F20" s="149">
        <f>F21</f>
        <v>40000</v>
      </c>
      <c r="G20" s="149">
        <f>G21</f>
        <v>39185.440000000002</v>
      </c>
      <c r="H20" s="143">
        <f t="shared" si="1"/>
        <v>97.9636</v>
      </c>
    </row>
    <row r="21" spans="1:9">
      <c r="A21" s="120">
        <v>4224</v>
      </c>
      <c r="B21" s="305" t="s">
        <v>103</v>
      </c>
      <c r="C21" s="305"/>
      <c r="D21" s="305"/>
      <c r="E21" s="305"/>
      <c r="F21" s="150">
        <v>40000</v>
      </c>
      <c r="G21" s="150">
        <v>39185.440000000002</v>
      </c>
      <c r="H21" s="144">
        <f t="shared" si="1"/>
        <v>97.9636</v>
      </c>
    </row>
    <row r="22" spans="1:9" s="101" customFormat="1">
      <c r="A22" s="32" t="s">
        <v>118</v>
      </c>
      <c r="B22" s="325" t="s">
        <v>119</v>
      </c>
      <c r="C22" s="325"/>
      <c r="D22" s="325"/>
      <c r="E22" s="325"/>
      <c r="F22" s="148">
        <f>F24+F28+F35+F40+F45+F51+F56+F66+F74+F79</f>
        <v>19842</v>
      </c>
      <c r="G22" s="148">
        <f>G24+G28+G35+G40+G45+G51+G56+G66+G74+G79</f>
        <v>18054.98</v>
      </c>
      <c r="H22" s="144">
        <f t="shared" si="1"/>
        <v>90.993750629976816</v>
      </c>
      <c r="I22" s="223"/>
    </row>
    <row r="23" spans="1:9" s="101" customFormat="1">
      <c r="A23" s="32" t="s">
        <v>243</v>
      </c>
      <c r="B23" s="350" t="s">
        <v>87</v>
      </c>
      <c r="C23" s="351"/>
      <c r="D23" s="351"/>
      <c r="E23" s="352"/>
      <c r="F23" s="148">
        <f t="shared" ref="F23:G25" si="2">F24</f>
        <v>1940</v>
      </c>
      <c r="G23" s="148">
        <f t="shared" si="2"/>
        <v>1876.88</v>
      </c>
      <c r="H23" s="143">
        <f t="shared" si="1"/>
        <v>96.746391752577324</v>
      </c>
    </row>
    <row r="24" spans="1:9" s="101" customFormat="1">
      <c r="A24" s="33" t="s">
        <v>120</v>
      </c>
      <c r="B24" s="324" t="s">
        <v>121</v>
      </c>
      <c r="C24" s="324"/>
      <c r="D24" s="324"/>
      <c r="E24" s="324"/>
      <c r="F24" s="149">
        <f t="shared" si="2"/>
        <v>1940</v>
      </c>
      <c r="G24" s="149">
        <f t="shared" si="2"/>
        <v>1876.88</v>
      </c>
      <c r="H24" s="143">
        <f t="shared" si="1"/>
        <v>96.746391752577324</v>
      </c>
    </row>
    <row r="25" spans="1:9" s="101" customFormat="1">
      <c r="A25" s="34">
        <v>32</v>
      </c>
      <c r="B25" s="296" t="s">
        <v>19</v>
      </c>
      <c r="C25" s="297"/>
      <c r="D25" s="297"/>
      <c r="E25" s="298"/>
      <c r="F25" s="149">
        <f t="shared" si="2"/>
        <v>1940</v>
      </c>
      <c r="G25" s="149">
        <f t="shared" si="2"/>
        <v>1876.88</v>
      </c>
      <c r="H25" s="143">
        <f t="shared" si="1"/>
        <v>96.746391752577324</v>
      </c>
    </row>
    <row r="26" spans="1:9">
      <c r="A26" s="120">
        <v>3236</v>
      </c>
      <c r="B26" s="305" t="s">
        <v>208</v>
      </c>
      <c r="C26" s="305"/>
      <c r="D26" s="305"/>
      <c r="E26" s="305"/>
      <c r="F26" s="151">
        <v>1940</v>
      </c>
      <c r="G26" s="151">
        <v>1876.88</v>
      </c>
      <c r="H26" s="144">
        <f t="shared" si="1"/>
        <v>96.746391752577324</v>
      </c>
    </row>
    <row r="27" spans="1:9" s="101" customFormat="1">
      <c r="A27" s="34" t="s">
        <v>243</v>
      </c>
      <c r="B27" s="296" t="s">
        <v>87</v>
      </c>
      <c r="C27" s="297"/>
      <c r="D27" s="297"/>
      <c r="E27" s="298"/>
      <c r="F27" s="152">
        <f>F28</f>
        <v>3145</v>
      </c>
      <c r="G27" s="152">
        <f>G28</f>
        <v>2349.94</v>
      </c>
      <c r="H27" s="143">
        <f t="shared" si="1"/>
        <v>74.719872813990463</v>
      </c>
    </row>
    <row r="28" spans="1:9" s="101" customFormat="1">
      <c r="A28" s="33" t="s">
        <v>122</v>
      </c>
      <c r="B28" s="324" t="s">
        <v>123</v>
      </c>
      <c r="C28" s="324"/>
      <c r="D28" s="324"/>
      <c r="E28" s="324"/>
      <c r="F28" s="149">
        <f>F29</f>
        <v>3145</v>
      </c>
      <c r="G28" s="149">
        <f>G30+G31+G32+G33</f>
        <v>2349.94</v>
      </c>
      <c r="H28" s="143">
        <f t="shared" si="1"/>
        <v>74.719872813990463</v>
      </c>
    </row>
    <row r="29" spans="1:9" s="101" customFormat="1">
      <c r="A29" s="34">
        <v>32</v>
      </c>
      <c r="B29" s="296" t="s">
        <v>19</v>
      </c>
      <c r="C29" s="297"/>
      <c r="D29" s="297"/>
      <c r="E29" s="298"/>
      <c r="F29" s="149">
        <f>F30+F31+F32+F33</f>
        <v>3145</v>
      </c>
      <c r="G29" s="149">
        <f>G30+G31+G32+G33</f>
        <v>2349.94</v>
      </c>
      <c r="H29" s="143">
        <f t="shared" si="1"/>
        <v>74.719872813990463</v>
      </c>
    </row>
    <row r="30" spans="1:9">
      <c r="A30" s="120">
        <v>3221</v>
      </c>
      <c r="B30" s="305" t="s">
        <v>27</v>
      </c>
      <c r="C30" s="305"/>
      <c r="D30" s="305"/>
      <c r="E30" s="305"/>
      <c r="F30" s="153">
        <v>250</v>
      </c>
      <c r="G30" s="151">
        <v>129.80000000000001</v>
      </c>
      <c r="H30" s="144">
        <f t="shared" si="1"/>
        <v>51.92</v>
      </c>
    </row>
    <row r="31" spans="1:9">
      <c r="A31" s="120">
        <v>3233</v>
      </c>
      <c r="B31" s="305" t="s">
        <v>39</v>
      </c>
      <c r="C31" s="305"/>
      <c r="D31" s="305"/>
      <c r="E31" s="305"/>
      <c r="F31" s="153">
        <v>945</v>
      </c>
      <c r="G31" s="151">
        <v>367.5</v>
      </c>
      <c r="H31" s="144">
        <f t="shared" si="1"/>
        <v>38.888888888888893</v>
      </c>
    </row>
    <row r="32" spans="1:9">
      <c r="A32" s="120">
        <v>3237</v>
      </c>
      <c r="B32" s="305" t="s">
        <v>46</v>
      </c>
      <c r="C32" s="305"/>
      <c r="D32" s="305"/>
      <c r="E32" s="305"/>
      <c r="F32" s="153">
        <v>650</v>
      </c>
      <c r="G32" s="151">
        <v>646.39</v>
      </c>
      <c r="H32" s="144">
        <f t="shared" si="1"/>
        <v>99.444615384615389</v>
      </c>
    </row>
    <row r="33" spans="1:8" ht="14.25" customHeight="1">
      <c r="A33" s="120">
        <v>3239</v>
      </c>
      <c r="B33" s="305" t="s">
        <v>49</v>
      </c>
      <c r="C33" s="305"/>
      <c r="D33" s="305"/>
      <c r="E33" s="305"/>
      <c r="F33" s="153">
        <v>1300</v>
      </c>
      <c r="G33" s="151">
        <v>1206.25</v>
      </c>
      <c r="H33" s="144">
        <f t="shared" si="1"/>
        <v>92.788461538461547</v>
      </c>
    </row>
    <row r="34" spans="1:8" s="101" customFormat="1">
      <c r="A34" s="34" t="s">
        <v>243</v>
      </c>
      <c r="B34" s="296" t="s">
        <v>87</v>
      </c>
      <c r="C34" s="297"/>
      <c r="D34" s="297"/>
      <c r="E34" s="298"/>
      <c r="F34" s="154">
        <f>F35</f>
        <v>750</v>
      </c>
      <c r="G34" s="152">
        <f>G35</f>
        <v>574.38</v>
      </c>
      <c r="H34" s="143">
        <f t="shared" si="1"/>
        <v>76.584000000000003</v>
      </c>
    </row>
    <row r="35" spans="1:8" s="101" customFormat="1">
      <c r="A35" s="33" t="s">
        <v>124</v>
      </c>
      <c r="B35" s="324" t="s">
        <v>125</v>
      </c>
      <c r="C35" s="324"/>
      <c r="D35" s="324"/>
      <c r="E35" s="324"/>
      <c r="F35" s="149">
        <f>F36</f>
        <v>750</v>
      </c>
      <c r="G35" s="149">
        <f>G36</f>
        <v>574.38</v>
      </c>
      <c r="H35" s="143">
        <f t="shared" si="1"/>
        <v>76.584000000000003</v>
      </c>
    </row>
    <row r="36" spans="1:8" s="101" customFormat="1">
      <c r="A36" s="34">
        <v>32</v>
      </c>
      <c r="B36" s="296" t="s">
        <v>19</v>
      </c>
      <c r="C36" s="297"/>
      <c r="D36" s="297"/>
      <c r="E36" s="298"/>
      <c r="F36" s="149">
        <f>F37+F38</f>
        <v>750</v>
      </c>
      <c r="G36" s="149">
        <f>G37+G38</f>
        <v>574.38</v>
      </c>
      <c r="H36" s="143">
        <f t="shared" si="1"/>
        <v>76.584000000000003</v>
      </c>
    </row>
    <row r="37" spans="1:8">
      <c r="A37" s="120">
        <v>3233</v>
      </c>
      <c r="B37" s="305" t="s">
        <v>39</v>
      </c>
      <c r="C37" s="305"/>
      <c r="D37" s="305"/>
      <c r="E37" s="305"/>
      <c r="F37" s="153">
        <v>250</v>
      </c>
      <c r="G37" s="151">
        <v>218.13</v>
      </c>
      <c r="H37" s="144">
        <f t="shared" si="1"/>
        <v>87.251999999999995</v>
      </c>
    </row>
    <row r="38" spans="1:8">
      <c r="A38" s="120">
        <v>3239</v>
      </c>
      <c r="B38" s="305" t="s">
        <v>49</v>
      </c>
      <c r="C38" s="305"/>
      <c r="D38" s="305"/>
      <c r="E38" s="305"/>
      <c r="F38" s="155">
        <v>500</v>
      </c>
      <c r="G38" s="155">
        <v>356.25</v>
      </c>
      <c r="H38" s="144">
        <f t="shared" si="1"/>
        <v>71.25</v>
      </c>
    </row>
    <row r="39" spans="1:8" s="138" customFormat="1">
      <c r="A39" s="137" t="s">
        <v>243</v>
      </c>
      <c r="B39" s="296" t="s">
        <v>87</v>
      </c>
      <c r="C39" s="297"/>
      <c r="D39" s="297"/>
      <c r="E39" s="298"/>
      <c r="F39" s="148">
        <f>F40</f>
        <v>840</v>
      </c>
      <c r="G39" s="148">
        <f>G40</f>
        <v>838.76</v>
      </c>
      <c r="H39" s="143">
        <f t="shared" si="1"/>
        <v>99.852380952380955</v>
      </c>
    </row>
    <row r="40" spans="1:8" s="101" customFormat="1" ht="18.600000000000001" customHeight="1">
      <c r="A40" s="33" t="s">
        <v>126</v>
      </c>
      <c r="B40" s="324" t="s">
        <v>127</v>
      </c>
      <c r="C40" s="324"/>
      <c r="D40" s="324"/>
      <c r="E40" s="324"/>
      <c r="F40" s="149">
        <f>F41</f>
        <v>840</v>
      </c>
      <c r="G40" s="149">
        <f>G41</f>
        <v>838.76</v>
      </c>
      <c r="H40" s="143">
        <f t="shared" si="1"/>
        <v>99.852380952380955</v>
      </c>
    </row>
    <row r="41" spans="1:8" s="101" customFormat="1">
      <c r="A41" s="34">
        <v>32</v>
      </c>
      <c r="B41" s="296" t="s">
        <v>19</v>
      </c>
      <c r="C41" s="297"/>
      <c r="D41" s="297"/>
      <c r="E41" s="298"/>
      <c r="F41" s="149">
        <f>F42+F43</f>
        <v>840</v>
      </c>
      <c r="G41" s="149">
        <f>G42+G43</f>
        <v>838.76</v>
      </c>
      <c r="H41" s="143">
        <f t="shared" si="1"/>
        <v>99.852380952380955</v>
      </c>
    </row>
    <row r="42" spans="1:8">
      <c r="A42" s="120">
        <v>3233</v>
      </c>
      <c r="B42" s="305" t="s">
        <v>39</v>
      </c>
      <c r="C42" s="305"/>
      <c r="D42" s="305"/>
      <c r="E42" s="305"/>
      <c r="F42" s="153">
        <v>490</v>
      </c>
      <c r="G42" s="151">
        <v>489.38</v>
      </c>
      <c r="H42" s="144">
        <f t="shared" si="1"/>
        <v>99.873469387755094</v>
      </c>
    </row>
    <row r="43" spans="1:8">
      <c r="A43" s="120">
        <v>3239</v>
      </c>
      <c r="B43" s="305" t="s">
        <v>49</v>
      </c>
      <c r="C43" s="305"/>
      <c r="D43" s="305"/>
      <c r="E43" s="305"/>
      <c r="F43" s="155">
        <v>350</v>
      </c>
      <c r="G43" s="155">
        <v>349.38</v>
      </c>
      <c r="H43" s="144">
        <f t="shared" si="1"/>
        <v>99.822857142857146</v>
      </c>
    </row>
    <row r="44" spans="1:8" s="138" customFormat="1">
      <c r="A44" s="132" t="s">
        <v>243</v>
      </c>
      <c r="B44" s="296" t="s">
        <v>87</v>
      </c>
      <c r="C44" s="297"/>
      <c r="D44" s="297"/>
      <c r="E44" s="298"/>
      <c r="F44" s="154">
        <f>F45</f>
        <v>2640</v>
      </c>
      <c r="G44" s="152">
        <f>G45</f>
        <v>2593.75</v>
      </c>
      <c r="H44" s="143">
        <f t="shared" si="1"/>
        <v>98.248106060606062</v>
      </c>
    </row>
    <row r="45" spans="1:8" ht="27" customHeight="1">
      <c r="A45" s="33" t="s">
        <v>128</v>
      </c>
      <c r="B45" s="324" t="s">
        <v>129</v>
      </c>
      <c r="C45" s="324"/>
      <c r="D45" s="324"/>
      <c r="E45" s="324"/>
      <c r="F45" s="149">
        <f>F46+F48</f>
        <v>2640</v>
      </c>
      <c r="G45" s="149">
        <f>G46+G48</f>
        <v>2593.75</v>
      </c>
      <c r="H45" s="143">
        <f t="shared" si="1"/>
        <v>98.248106060606062</v>
      </c>
    </row>
    <row r="46" spans="1:8">
      <c r="A46" s="34">
        <v>32</v>
      </c>
      <c r="B46" s="296" t="s">
        <v>19</v>
      </c>
      <c r="C46" s="297"/>
      <c r="D46" s="297"/>
      <c r="E46" s="298"/>
      <c r="F46" s="149">
        <f>F47</f>
        <v>1200</v>
      </c>
      <c r="G46" s="149">
        <f>G47</f>
        <v>1200</v>
      </c>
      <c r="H46" s="143">
        <f t="shared" si="1"/>
        <v>100</v>
      </c>
    </row>
    <row r="47" spans="1:8">
      <c r="A47" s="120">
        <v>3238</v>
      </c>
      <c r="B47" s="305" t="s">
        <v>47</v>
      </c>
      <c r="C47" s="305"/>
      <c r="D47" s="305"/>
      <c r="E47" s="305"/>
      <c r="F47" s="155">
        <v>1200</v>
      </c>
      <c r="G47" s="155">
        <v>1200</v>
      </c>
      <c r="H47" s="144">
        <f t="shared" si="1"/>
        <v>100</v>
      </c>
    </row>
    <row r="48" spans="1:8">
      <c r="A48" s="134">
        <v>42</v>
      </c>
      <c r="B48" s="297" t="s">
        <v>69</v>
      </c>
      <c r="C48" s="297"/>
      <c r="D48" s="297"/>
      <c r="E48" s="298"/>
      <c r="F48" s="148">
        <f>F49</f>
        <v>1440</v>
      </c>
      <c r="G48" s="148">
        <f>G49</f>
        <v>1393.75</v>
      </c>
      <c r="H48" s="144">
        <f t="shared" si="1"/>
        <v>96.788194444444443</v>
      </c>
    </row>
    <row r="49" spans="1:9">
      <c r="A49" s="35">
        <v>4221</v>
      </c>
      <c r="B49" s="302" t="s">
        <v>71</v>
      </c>
      <c r="C49" s="303"/>
      <c r="D49" s="303"/>
      <c r="E49" s="304"/>
      <c r="F49" s="155">
        <v>1440</v>
      </c>
      <c r="G49" s="155">
        <v>1393.75</v>
      </c>
      <c r="H49" s="144">
        <f t="shared" si="1"/>
        <v>96.788194444444443</v>
      </c>
      <c r="I49" s="48"/>
    </row>
    <row r="50" spans="1:9" s="138" customFormat="1">
      <c r="A50" s="132" t="s">
        <v>243</v>
      </c>
      <c r="B50" s="296" t="s">
        <v>87</v>
      </c>
      <c r="C50" s="297"/>
      <c r="D50" s="297"/>
      <c r="E50" s="298"/>
      <c r="F50" s="148">
        <f>F51</f>
        <v>2182</v>
      </c>
      <c r="G50" s="148">
        <f>G51</f>
        <v>2182</v>
      </c>
      <c r="H50" s="143">
        <f t="shared" si="1"/>
        <v>100</v>
      </c>
      <c r="I50" s="239"/>
    </row>
    <row r="51" spans="1:9">
      <c r="A51" s="33" t="s">
        <v>130</v>
      </c>
      <c r="B51" s="324" t="s">
        <v>131</v>
      </c>
      <c r="C51" s="324"/>
      <c r="D51" s="324"/>
      <c r="E51" s="324"/>
      <c r="F51" s="149">
        <f>F52</f>
        <v>2182</v>
      </c>
      <c r="G51" s="149">
        <f>G52</f>
        <v>2182</v>
      </c>
      <c r="H51" s="143">
        <f t="shared" si="1"/>
        <v>100</v>
      </c>
      <c r="I51" s="48"/>
    </row>
    <row r="52" spans="1:9">
      <c r="A52" s="34">
        <v>32</v>
      </c>
      <c r="B52" s="296" t="s">
        <v>19</v>
      </c>
      <c r="C52" s="297"/>
      <c r="D52" s="297"/>
      <c r="E52" s="298"/>
      <c r="F52" s="149">
        <f>F53+F54</f>
        <v>2182</v>
      </c>
      <c r="G52" s="149">
        <f t="shared" ref="G52:H52" si="3">G53+G54</f>
        <v>2182</v>
      </c>
      <c r="H52" s="149">
        <f t="shared" si="3"/>
        <v>200</v>
      </c>
    </row>
    <row r="53" spans="1:9">
      <c r="A53" s="35">
        <v>3232</v>
      </c>
      <c r="B53" s="302" t="s">
        <v>37</v>
      </c>
      <c r="C53" s="303"/>
      <c r="D53" s="303"/>
      <c r="E53" s="304"/>
      <c r="F53" s="155">
        <v>1950</v>
      </c>
      <c r="G53" s="155">
        <v>1950</v>
      </c>
      <c r="H53" s="144">
        <f t="shared" si="1"/>
        <v>100</v>
      </c>
    </row>
    <row r="54" spans="1:9">
      <c r="A54" s="35">
        <v>3251</v>
      </c>
      <c r="B54" s="302" t="s">
        <v>271</v>
      </c>
      <c r="C54" s="303"/>
      <c r="D54" s="303"/>
      <c r="E54" s="304"/>
      <c r="F54" s="155">
        <v>232</v>
      </c>
      <c r="G54" s="155">
        <v>232</v>
      </c>
      <c r="H54" s="144">
        <f t="shared" si="1"/>
        <v>100</v>
      </c>
    </row>
    <row r="55" spans="1:9" s="138" customFormat="1">
      <c r="A55" s="139" t="s">
        <v>243</v>
      </c>
      <c r="B55" s="334" t="s">
        <v>87</v>
      </c>
      <c r="C55" s="335"/>
      <c r="D55" s="335"/>
      <c r="E55" s="336"/>
      <c r="F55" s="148">
        <f>F56</f>
        <v>5350</v>
      </c>
      <c r="G55" s="148">
        <f>G56</f>
        <v>5113.24</v>
      </c>
      <c r="H55" s="143">
        <f t="shared" si="1"/>
        <v>95.574579439252332</v>
      </c>
    </row>
    <row r="56" spans="1:9">
      <c r="A56" s="33" t="s">
        <v>132</v>
      </c>
      <c r="B56" s="324" t="s">
        <v>133</v>
      </c>
      <c r="C56" s="324"/>
      <c r="D56" s="324"/>
      <c r="E56" s="324"/>
      <c r="F56" s="149">
        <f>F57+F62</f>
        <v>5350</v>
      </c>
      <c r="G56" s="149">
        <f>G57+G62</f>
        <v>5113.24</v>
      </c>
      <c r="H56" s="143">
        <f t="shared" si="1"/>
        <v>95.574579439252332</v>
      </c>
    </row>
    <row r="57" spans="1:9">
      <c r="A57" s="34">
        <v>32</v>
      </c>
      <c r="B57" s="296" t="s">
        <v>19</v>
      </c>
      <c r="C57" s="297"/>
      <c r="D57" s="297"/>
      <c r="E57" s="298"/>
      <c r="F57" s="149">
        <f>F58+F59+F60+F61</f>
        <v>4200</v>
      </c>
      <c r="G57" s="149">
        <f t="shared" ref="G57" si="4">G58+G59+G60+G61</f>
        <v>3994.49</v>
      </c>
      <c r="H57" s="143">
        <f t="shared" si="1"/>
        <v>95.106904761904758</v>
      </c>
    </row>
    <row r="58" spans="1:9">
      <c r="A58" s="120">
        <v>3233</v>
      </c>
      <c r="B58" s="306" t="s">
        <v>39</v>
      </c>
      <c r="C58" s="307"/>
      <c r="D58" s="307"/>
      <c r="E58" s="308"/>
      <c r="F58" s="153">
        <v>200</v>
      </c>
      <c r="G58" s="151">
        <v>57</v>
      </c>
      <c r="H58" s="144">
        <f t="shared" si="1"/>
        <v>28.499999999999996</v>
      </c>
    </row>
    <row r="59" spans="1:9">
      <c r="A59" s="120">
        <v>3237</v>
      </c>
      <c r="B59" s="299" t="s">
        <v>46</v>
      </c>
      <c r="C59" s="300"/>
      <c r="D59" s="300"/>
      <c r="E59" s="301"/>
      <c r="F59" s="153">
        <v>500</v>
      </c>
      <c r="G59" s="151">
        <v>500</v>
      </c>
      <c r="H59" s="144">
        <f t="shared" si="1"/>
        <v>100</v>
      </c>
    </row>
    <row r="60" spans="1:9" ht="15.75" customHeight="1">
      <c r="A60" s="120">
        <v>3239</v>
      </c>
      <c r="B60" s="299" t="s">
        <v>49</v>
      </c>
      <c r="C60" s="300"/>
      <c r="D60" s="300"/>
      <c r="E60" s="301"/>
      <c r="F60" s="153">
        <v>550</v>
      </c>
      <c r="G60" s="151">
        <v>550</v>
      </c>
      <c r="H60" s="144">
        <f t="shared" si="1"/>
        <v>100</v>
      </c>
    </row>
    <row r="61" spans="1:9" ht="15.75" customHeight="1">
      <c r="A61" s="120">
        <v>3251</v>
      </c>
      <c r="B61" s="302" t="s">
        <v>271</v>
      </c>
      <c r="C61" s="303"/>
      <c r="D61" s="303"/>
      <c r="E61" s="304"/>
      <c r="F61" s="153">
        <v>2950</v>
      </c>
      <c r="G61" s="151">
        <v>2887.49</v>
      </c>
      <c r="H61" s="144">
        <f t="shared" si="1"/>
        <v>97.881016949152539</v>
      </c>
    </row>
    <row r="62" spans="1:9" ht="15" customHeight="1">
      <c r="A62" s="34">
        <v>42</v>
      </c>
      <c r="B62" s="296" t="s">
        <v>69</v>
      </c>
      <c r="C62" s="297"/>
      <c r="D62" s="297"/>
      <c r="E62" s="298"/>
      <c r="F62" s="154">
        <f>F64+F63</f>
        <v>1150</v>
      </c>
      <c r="G62" s="152">
        <f>G64+G63</f>
        <v>1118.75</v>
      </c>
      <c r="H62" s="143">
        <f t="shared" si="1"/>
        <v>97.282608695652172</v>
      </c>
    </row>
    <row r="63" spans="1:9" ht="15" customHeight="1">
      <c r="A63" s="35">
        <v>4221</v>
      </c>
      <c r="B63" s="302" t="s">
        <v>71</v>
      </c>
      <c r="C63" s="303"/>
      <c r="D63" s="303"/>
      <c r="E63" s="304"/>
      <c r="F63" s="153">
        <v>950</v>
      </c>
      <c r="G63" s="151">
        <v>918.75</v>
      </c>
      <c r="H63" s="143">
        <f t="shared" si="1"/>
        <v>96.710526315789465</v>
      </c>
    </row>
    <row r="64" spans="1:9">
      <c r="A64" s="129">
        <v>4224</v>
      </c>
      <c r="B64" s="360" t="s">
        <v>103</v>
      </c>
      <c r="C64" s="361"/>
      <c r="D64" s="361"/>
      <c r="E64" s="362"/>
      <c r="F64" s="153">
        <v>200</v>
      </c>
      <c r="G64" s="151">
        <v>200</v>
      </c>
      <c r="H64" s="144">
        <f t="shared" si="1"/>
        <v>100</v>
      </c>
    </row>
    <row r="65" spans="1:8" s="138" customFormat="1">
      <c r="A65" s="140" t="s">
        <v>243</v>
      </c>
      <c r="B65" s="322" t="s">
        <v>87</v>
      </c>
      <c r="C65" s="322"/>
      <c r="D65" s="322"/>
      <c r="E65" s="323"/>
      <c r="F65" s="154">
        <f>F66</f>
        <v>1530</v>
      </c>
      <c r="G65" s="152">
        <f>G66</f>
        <v>1084.22</v>
      </c>
      <c r="H65" s="143">
        <f t="shared" si="1"/>
        <v>70.8640522875817</v>
      </c>
    </row>
    <row r="66" spans="1:8">
      <c r="A66" s="33" t="s">
        <v>134</v>
      </c>
      <c r="B66" s="324" t="s">
        <v>135</v>
      </c>
      <c r="C66" s="324"/>
      <c r="D66" s="324"/>
      <c r="E66" s="324"/>
      <c r="F66" s="149">
        <f>F67+F71</f>
        <v>1530</v>
      </c>
      <c r="G66" s="149">
        <f t="shared" ref="G66" si="5">G67+G71</f>
        <v>1084.22</v>
      </c>
      <c r="H66" s="143">
        <f t="shared" si="1"/>
        <v>70.8640522875817</v>
      </c>
    </row>
    <row r="67" spans="1:8">
      <c r="A67" s="34">
        <v>32</v>
      </c>
      <c r="B67" s="296" t="s">
        <v>19</v>
      </c>
      <c r="C67" s="297"/>
      <c r="D67" s="297"/>
      <c r="E67" s="298"/>
      <c r="F67" s="149">
        <f>F68+F69+F70</f>
        <v>1280</v>
      </c>
      <c r="G67" s="149">
        <f>G68+G69+G70</f>
        <v>899.32</v>
      </c>
      <c r="H67" s="143">
        <f t="shared" si="1"/>
        <v>70.259375000000006</v>
      </c>
    </row>
    <row r="68" spans="1:8">
      <c r="A68" s="120">
        <v>3231</v>
      </c>
      <c r="B68" s="305" t="s">
        <v>35</v>
      </c>
      <c r="C68" s="305"/>
      <c r="D68" s="305"/>
      <c r="E68" s="305"/>
      <c r="F68" s="153">
        <v>900</v>
      </c>
      <c r="G68" s="151">
        <v>731.94</v>
      </c>
      <c r="H68" s="144">
        <f t="shared" si="1"/>
        <v>81.326666666666668</v>
      </c>
    </row>
    <row r="69" spans="1:8">
      <c r="A69" s="120">
        <v>3233</v>
      </c>
      <c r="B69" s="305" t="s">
        <v>39</v>
      </c>
      <c r="C69" s="305"/>
      <c r="D69" s="305"/>
      <c r="E69" s="305"/>
      <c r="F69" s="153">
        <v>180</v>
      </c>
      <c r="G69" s="151">
        <v>167.38</v>
      </c>
      <c r="H69" s="144">
        <f t="shared" si="1"/>
        <v>92.988888888888894</v>
      </c>
    </row>
    <row r="70" spans="1:8">
      <c r="A70" s="120">
        <v>3239</v>
      </c>
      <c r="B70" s="305" t="s">
        <v>49</v>
      </c>
      <c r="C70" s="305"/>
      <c r="D70" s="305"/>
      <c r="E70" s="305"/>
      <c r="F70" s="155">
        <v>200</v>
      </c>
      <c r="G70" s="150">
        <v>0</v>
      </c>
      <c r="H70" s="144">
        <f t="shared" si="1"/>
        <v>0</v>
      </c>
    </row>
    <row r="71" spans="1:8">
      <c r="A71" s="34">
        <v>42</v>
      </c>
      <c r="B71" s="296" t="s">
        <v>69</v>
      </c>
      <c r="C71" s="297"/>
      <c r="D71" s="297"/>
      <c r="E71" s="298"/>
      <c r="F71" s="148">
        <f>F72</f>
        <v>250</v>
      </c>
      <c r="G71" s="149">
        <f>G72</f>
        <v>184.9</v>
      </c>
      <c r="H71" s="143">
        <f t="shared" si="1"/>
        <v>73.960000000000008</v>
      </c>
    </row>
    <row r="72" spans="1:8">
      <c r="A72" s="35">
        <v>4221</v>
      </c>
      <c r="B72" s="302" t="s">
        <v>71</v>
      </c>
      <c r="C72" s="303"/>
      <c r="D72" s="303"/>
      <c r="E72" s="304"/>
      <c r="F72" s="155">
        <v>250</v>
      </c>
      <c r="G72" s="150">
        <v>184.9</v>
      </c>
      <c r="H72" s="144">
        <f t="shared" si="1"/>
        <v>73.960000000000008</v>
      </c>
    </row>
    <row r="73" spans="1:8" s="138" customFormat="1">
      <c r="A73" s="132" t="s">
        <v>243</v>
      </c>
      <c r="B73" s="296" t="s">
        <v>87</v>
      </c>
      <c r="C73" s="297"/>
      <c r="D73" s="297"/>
      <c r="E73" s="298"/>
      <c r="F73" s="154">
        <f>F74</f>
        <v>665</v>
      </c>
      <c r="G73" s="152">
        <f>G74</f>
        <v>641.80999999999995</v>
      </c>
      <c r="H73" s="143">
        <f t="shared" si="1"/>
        <v>96.512781954887203</v>
      </c>
    </row>
    <row r="74" spans="1:8">
      <c r="A74" s="33" t="s">
        <v>136</v>
      </c>
      <c r="B74" s="324" t="s">
        <v>137</v>
      </c>
      <c r="C74" s="324"/>
      <c r="D74" s="324"/>
      <c r="E74" s="324"/>
      <c r="F74" s="149">
        <f>F75</f>
        <v>665</v>
      </c>
      <c r="G74" s="149">
        <f>G75</f>
        <v>641.80999999999995</v>
      </c>
      <c r="H74" s="143">
        <f t="shared" si="1"/>
        <v>96.512781954887203</v>
      </c>
    </row>
    <row r="75" spans="1:8">
      <c r="A75" s="34">
        <v>32</v>
      </c>
      <c r="B75" s="329" t="s">
        <v>19</v>
      </c>
      <c r="C75" s="329"/>
      <c r="D75" s="329"/>
      <c r="E75" s="329"/>
      <c r="F75" s="149">
        <f>F76+F77</f>
        <v>665</v>
      </c>
      <c r="G75" s="149">
        <f>G76+G77</f>
        <v>641.80999999999995</v>
      </c>
      <c r="H75" s="143">
        <f t="shared" si="1"/>
        <v>96.512781954887203</v>
      </c>
    </row>
    <row r="76" spans="1:8">
      <c r="A76" s="120">
        <v>3233</v>
      </c>
      <c r="B76" s="305" t="s">
        <v>39</v>
      </c>
      <c r="C76" s="305"/>
      <c r="D76" s="305"/>
      <c r="E76" s="305"/>
      <c r="F76" s="153">
        <v>400</v>
      </c>
      <c r="G76" s="151">
        <v>386.06</v>
      </c>
      <c r="H76" s="144">
        <f t="shared" si="1"/>
        <v>96.515000000000001</v>
      </c>
    </row>
    <row r="77" spans="1:8">
      <c r="A77" s="120">
        <v>3239</v>
      </c>
      <c r="B77" s="305" t="s">
        <v>49</v>
      </c>
      <c r="C77" s="305"/>
      <c r="D77" s="305"/>
      <c r="E77" s="305"/>
      <c r="F77" s="155">
        <v>265</v>
      </c>
      <c r="G77" s="155">
        <v>255.75</v>
      </c>
      <c r="H77" s="144">
        <f t="shared" si="1"/>
        <v>96.50943396226414</v>
      </c>
    </row>
    <row r="78" spans="1:8" s="138" customFormat="1">
      <c r="A78" s="132" t="s">
        <v>243</v>
      </c>
      <c r="B78" s="296" t="s">
        <v>87</v>
      </c>
      <c r="C78" s="297"/>
      <c r="D78" s="297"/>
      <c r="E78" s="298"/>
      <c r="F78" s="148">
        <f t="shared" ref="F78:G80" si="6">F79</f>
        <v>800</v>
      </c>
      <c r="G78" s="148">
        <f t="shared" si="6"/>
        <v>800</v>
      </c>
      <c r="H78" s="143">
        <f t="shared" si="1"/>
        <v>100</v>
      </c>
    </row>
    <row r="79" spans="1:8">
      <c r="A79" s="33" t="s">
        <v>138</v>
      </c>
      <c r="B79" s="324" t="s">
        <v>139</v>
      </c>
      <c r="C79" s="324"/>
      <c r="D79" s="324"/>
      <c r="E79" s="324"/>
      <c r="F79" s="149">
        <f t="shared" si="6"/>
        <v>800</v>
      </c>
      <c r="G79" s="149">
        <f t="shared" si="6"/>
        <v>800</v>
      </c>
      <c r="H79" s="143">
        <f t="shared" si="1"/>
        <v>100</v>
      </c>
    </row>
    <row r="80" spans="1:8">
      <c r="A80" s="34">
        <v>32</v>
      </c>
      <c r="B80" s="296" t="s">
        <v>19</v>
      </c>
      <c r="C80" s="297"/>
      <c r="D80" s="297"/>
      <c r="E80" s="298"/>
      <c r="F80" s="149">
        <f t="shared" si="6"/>
        <v>800</v>
      </c>
      <c r="G80" s="149">
        <f t="shared" si="6"/>
        <v>800</v>
      </c>
      <c r="H80" s="143">
        <f t="shared" si="1"/>
        <v>100</v>
      </c>
    </row>
    <row r="81" spans="1:9">
      <c r="A81" s="130">
        <v>3293</v>
      </c>
      <c r="B81" s="305" t="s">
        <v>56</v>
      </c>
      <c r="C81" s="305"/>
      <c r="D81" s="305"/>
      <c r="E81" s="305"/>
      <c r="F81" s="156">
        <v>800</v>
      </c>
      <c r="G81" s="156">
        <v>800</v>
      </c>
      <c r="H81" s="144">
        <f t="shared" si="1"/>
        <v>100</v>
      </c>
    </row>
    <row r="82" spans="1:9" ht="16.899999999999999" customHeight="1">
      <c r="A82" s="32" t="s">
        <v>140</v>
      </c>
      <c r="B82" s="325" t="s">
        <v>141</v>
      </c>
      <c r="C82" s="325"/>
      <c r="D82" s="325"/>
      <c r="E82" s="325"/>
      <c r="F82" s="148">
        <f>F83</f>
        <v>7156353</v>
      </c>
      <c r="G82" s="148">
        <f>G83</f>
        <v>6697510.4699999988</v>
      </c>
      <c r="H82" s="143">
        <f t="shared" ref="H82:H156" si="7">G82/F82*100</f>
        <v>93.588318938431343</v>
      </c>
      <c r="I82" s="48"/>
    </row>
    <row r="83" spans="1:9">
      <c r="A83" s="33" t="s">
        <v>120</v>
      </c>
      <c r="B83" s="326" t="s">
        <v>142</v>
      </c>
      <c r="C83" s="327"/>
      <c r="D83" s="327"/>
      <c r="E83" s="328"/>
      <c r="F83" s="145">
        <f>F84+F130+F137+F151+F169+F172+F186+F180</f>
        <v>7156353</v>
      </c>
      <c r="G83" s="145">
        <f>G84+G130+G137+G151+G169+G172+G186+G180</f>
        <v>6697510.4699999988</v>
      </c>
      <c r="H83" s="143">
        <f t="shared" si="7"/>
        <v>93.588318938431343</v>
      </c>
    </row>
    <row r="84" spans="1:9" ht="15.6" customHeight="1">
      <c r="A84" s="133" t="s">
        <v>99</v>
      </c>
      <c r="B84" s="314" t="s">
        <v>164</v>
      </c>
      <c r="C84" s="307"/>
      <c r="D84" s="307"/>
      <c r="E84" s="308"/>
      <c r="F84" s="157">
        <f>F85+F91+F119+F125+F123</f>
        <v>1616500</v>
      </c>
      <c r="G84" s="157">
        <f>G85+G91+G119+G125+G123</f>
        <v>1371247.8599999999</v>
      </c>
      <c r="H84" s="143">
        <f t="shared" si="7"/>
        <v>84.828200433034326</v>
      </c>
      <c r="I84" s="48"/>
    </row>
    <row r="85" spans="1:9">
      <c r="A85" s="135">
        <v>31</v>
      </c>
      <c r="B85" s="296" t="s">
        <v>11</v>
      </c>
      <c r="C85" s="297"/>
      <c r="D85" s="297"/>
      <c r="E85" s="298"/>
      <c r="F85" s="158">
        <f>F86+F87+F88+F89+F90</f>
        <v>949800</v>
      </c>
      <c r="G85" s="158">
        <f>G86+G87+G88+G89+G90</f>
        <v>745455.97</v>
      </c>
      <c r="H85" s="143">
        <f t="shared" si="7"/>
        <v>78.485572752158347</v>
      </c>
    </row>
    <row r="86" spans="1:9">
      <c r="A86" s="131" t="s">
        <v>12</v>
      </c>
      <c r="B86" s="299" t="s">
        <v>13</v>
      </c>
      <c r="C86" s="303"/>
      <c r="D86" s="303"/>
      <c r="E86" s="121"/>
      <c r="F86" s="159">
        <v>681300</v>
      </c>
      <c r="G86" s="159">
        <v>558600.44999999995</v>
      </c>
      <c r="H86" s="144">
        <f t="shared" si="7"/>
        <v>81.990378687802718</v>
      </c>
    </row>
    <row r="87" spans="1:9">
      <c r="A87" s="131" t="s">
        <v>108</v>
      </c>
      <c r="B87" s="299" t="s">
        <v>14</v>
      </c>
      <c r="C87" s="303"/>
      <c r="D87" s="303"/>
      <c r="E87" s="121"/>
      <c r="F87" s="159">
        <v>8500</v>
      </c>
      <c r="G87" s="159">
        <v>4845.51</v>
      </c>
      <c r="H87" s="144">
        <f t="shared" si="7"/>
        <v>57.006</v>
      </c>
    </row>
    <row r="88" spans="1:9">
      <c r="A88" s="131" t="s">
        <v>109</v>
      </c>
      <c r="B88" s="299" t="s">
        <v>113</v>
      </c>
      <c r="C88" s="303"/>
      <c r="D88" s="303"/>
      <c r="E88" s="121"/>
      <c r="F88" s="159">
        <v>15000</v>
      </c>
      <c r="G88" s="159">
        <v>2183.5700000000002</v>
      </c>
      <c r="H88" s="144">
        <f t="shared" si="7"/>
        <v>14.557133333333336</v>
      </c>
    </row>
    <row r="89" spans="1:9">
      <c r="A89" s="131" t="s">
        <v>16</v>
      </c>
      <c r="B89" s="299" t="s">
        <v>15</v>
      </c>
      <c r="C89" s="303"/>
      <c r="D89" s="303"/>
      <c r="E89" s="121"/>
      <c r="F89" s="159">
        <v>163000</v>
      </c>
      <c r="G89" s="159">
        <v>122864.26</v>
      </c>
      <c r="H89" s="144">
        <f t="shared" si="7"/>
        <v>75.376846625766873</v>
      </c>
    </row>
    <row r="90" spans="1:9">
      <c r="A90" s="131" t="s">
        <v>17</v>
      </c>
      <c r="B90" s="299" t="s">
        <v>18</v>
      </c>
      <c r="C90" s="303"/>
      <c r="D90" s="303"/>
      <c r="E90" s="121"/>
      <c r="F90" s="159">
        <v>82000</v>
      </c>
      <c r="G90" s="159">
        <v>56962.18</v>
      </c>
      <c r="H90" s="144">
        <f t="shared" si="7"/>
        <v>69.466073170731718</v>
      </c>
    </row>
    <row r="91" spans="1:9" s="101" customFormat="1">
      <c r="A91" s="141">
        <v>32</v>
      </c>
      <c r="B91" s="296" t="s">
        <v>19</v>
      </c>
      <c r="C91" s="297"/>
      <c r="D91" s="297"/>
      <c r="E91" s="298"/>
      <c r="F91" s="158">
        <f>SUM(F92:F118)</f>
        <v>630500</v>
      </c>
      <c r="G91" s="158">
        <f>SUM(G92:G118)</f>
        <v>595943.39</v>
      </c>
      <c r="H91" s="143">
        <f t="shared" si="7"/>
        <v>94.519173671689146</v>
      </c>
    </row>
    <row r="92" spans="1:9">
      <c r="A92" s="131" t="s">
        <v>20</v>
      </c>
      <c r="B92" s="299" t="s">
        <v>21</v>
      </c>
      <c r="C92" s="303"/>
      <c r="D92" s="303"/>
      <c r="E92" s="121"/>
      <c r="F92" s="159">
        <v>8000</v>
      </c>
      <c r="G92" s="159">
        <v>6564.13</v>
      </c>
      <c r="H92" s="144">
        <f t="shared" si="7"/>
        <v>82.051625000000001</v>
      </c>
    </row>
    <row r="93" spans="1:9">
      <c r="A93" s="131" t="s">
        <v>22</v>
      </c>
      <c r="B93" s="299" t="s">
        <v>23</v>
      </c>
      <c r="C93" s="303"/>
      <c r="D93" s="303"/>
      <c r="E93" s="304"/>
      <c r="F93" s="159">
        <v>115000</v>
      </c>
      <c r="G93" s="159">
        <v>97218.16</v>
      </c>
      <c r="H93" s="144">
        <f t="shared" si="7"/>
        <v>84.53753043478261</v>
      </c>
    </row>
    <row r="94" spans="1:9">
      <c r="A94" s="131" t="s">
        <v>24</v>
      </c>
      <c r="B94" s="299" t="s">
        <v>25</v>
      </c>
      <c r="C94" s="303"/>
      <c r="D94" s="303"/>
      <c r="E94" s="304"/>
      <c r="F94" s="159">
        <v>7000</v>
      </c>
      <c r="G94" s="159">
        <v>4792.32</v>
      </c>
      <c r="H94" s="144">
        <f t="shared" si="7"/>
        <v>68.46171428571428</v>
      </c>
    </row>
    <row r="95" spans="1:9">
      <c r="A95" s="131" t="s">
        <v>79</v>
      </c>
      <c r="B95" s="299" t="s">
        <v>80</v>
      </c>
      <c r="C95" s="303"/>
      <c r="D95" s="303"/>
      <c r="E95" s="304"/>
      <c r="F95" s="159">
        <v>2500</v>
      </c>
      <c r="G95" s="159">
        <v>5032.8900000000003</v>
      </c>
      <c r="H95" s="144">
        <f t="shared" si="7"/>
        <v>201.31559999999999</v>
      </c>
    </row>
    <row r="96" spans="1:9">
      <c r="A96" s="131" t="s">
        <v>26</v>
      </c>
      <c r="B96" s="299" t="s">
        <v>27</v>
      </c>
      <c r="C96" s="303"/>
      <c r="D96" s="303"/>
      <c r="E96" s="304"/>
      <c r="F96" s="159">
        <v>15000</v>
      </c>
      <c r="G96" s="159">
        <v>8009.11</v>
      </c>
      <c r="H96" s="144">
        <f t="shared" si="7"/>
        <v>53.39406666666666</v>
      </c>
    </row>
    <row r="97" spans="1:8">
      <c r="A97" s="131" t="s">
        <v>81</v>
      </c>
      <c r="B97" s="299" t="s">
        <v>82</v>
      </c>
      <c r="C97" s="303"/>
      <c r="D97" s="303"/>
      <c r="E97" s="304"/>
      <c r="F97" s="159">
        <v>10000</v>
      </c>
      <c r="G97" s="159">
        <v>451.25</v>
      </c>
      <c r="H97" s="144">
        <f t="shared" si="7"/>
        <v>4.5125000000000002</v>
      </c>
    </row>
    <row r="98" spans="1:8">
      <c r="A98" s="131" t="s">
        <v>28</v>
      </c>
      <c r="B98" s="299" t="s">
        <v>29</v>
      </c>
      <c r="C98" s="303"/>
      <c r="D98" s="303"/>
      <c r="E98" s="304"/>
      <c r="F98" s="159">
        <v>30000</v>
      </c>
      <c r="G98" s="159">
        <v>23232.560000000001</v>
      </c>
      <c r="H98" s="144">
        <f t="shared" si="7"/>
        <v>77.44186666666667</v>
      </c>
    </row>
    <row r="99" spans="1:8">
      <c r="A99" s="131" t="s">
        <v>213</v>
      </c>
      <c r="B99" s="299" t="s">
        <v>30</v>
      </c>
      <c r="C99" s="303"/>
      <c r="D99" s="303"/>
      <c r="E99" s="304"/>
      <c r="F99" s="159">
        <v>10000</v>
      </c>
      <c r="G99" s="159">
        <v>3013.19</v>
      </c>
      <c r="H99" s="144">
        <f t="shared" si="7"/>
        <v>30.131900000000002</v>
      </c>
    </row>
    <row r="100" spans="1:8">
      <c r="A100" s="131" t="s">
        <v>31</v>
      </c>
      <c r="B100" s="299" t="s">
        <v>32</v>
      </c>
      <c r="C100" s="303"/>
      <c r="D100" s="303"/>
      <c r="E100" s="304"/>
      <c r="F100" s="159">
        <v>10000</v>
      </c>
      <c r="G100" s="159">
        <v>4411.97</v>
      </c>
      <c r="H100" s="144">
        <f t="shared" si="7"/>
        <v>44.119700000000002</v>
      </c>
    </row>
    <row r="101" spans="1:8">
      <c r="A101" s="131" t="s">
        <v>214</v>
      </c>
      <c r="B101" s="299" t="s">
        <v>33</v>
      </c>
      <c r="C101" s="303"/>
      <c r="D101" s="303"/>
      <c r="E101" s="304"/>
      <c r="F101" s="159">
        <v>5000</v>
      </c>
      <c r="G101" s="159">
        <v>0</v>
      </c>
      <c r="H101" s="144">
        <f t="shared" si="7"/>
        <v>0</v>
      </c>
    </row>
    <row r="102" spans="1:8">
      <c r="A102" s="131" t="s">
        <v>34</v>
      </c>
      <c r="B102" s="305" t="s">
        <v>35</v>
      </c>
      <c r="C102" s="305"/>
      <c r="D102" s="305"/>
      <c r="E102" s="305"/>
      <c r="F102" s="150">
        <v>64000</v>
      </c>
      <c r="G102" s="150">
        <v>40409.519999999997</v>
      </c>
      <c r="H102" s="144">
        <f t="shared" si="7"/>
        <v>63.139874999999989</v>
      </c>
    </row>
    <row r="103" spans="1:8">
      <c r="A103" s="131" t="s">
        <v>36</v>
      </c>
      <c r="B103" s="305" t="s">
        <v>37</v>
      </c>
      <c r="C103" s="305"/>
      <c r="D103" s="305"/>
      <c r="E103" s="305"/>
      <c r="F103" s="159">
        <v>35000</v>
      </c>
      <c r="G103" s="159">
        <v>24195.54</v>
      </c>
      <c r="H103" s="144">
        <f t="shared" si="7"/>
        <v>69.130114285714285</v>
      </c>
    </row>
    <row r="104" spans="1:8">
      <c r="A104" s="131" t="s">
        <v>38</v>
      </c>
      <c r="B104" s="305" t="s">
        <v>39</v>
      </c>
      <c r="C104" s="305"/>
      <c r="D104" s="305"/>
      <c r="E104" s="305"/>
      <c r="F104" s="159">
        <v>15000</v>
      </c>
      <c r="G104" s="159">
        <v>28169.87</v>
      </c>
      <c r="H104" s="144">
        <f t="shared" si="7"/>
        <v>187.79913333333334</v>
      </c>
    </row>
    <row r="105" spans="1:8">
      <c r="A105" s="131" t="s">
        <v>40</v>
      </c>
      <c r="B105" s="305" t="s">
        <v>41</v>
      </c>
      <c r="C105" s="305"/>
      <c r="D105" s="305"/>
      <c r="E105" s="305"/>
      <c r="F105" s="159">
        <v>40000</v>
      </c>
      <c r="G105" s="159">
        <v>18475.439999999999</v>
      </c>
      <c r="H105" s="144">
        <f t="shared" si="7"/>
        <v>46.188599999999994</v>
      </c>
    </row>
    <row r="106" spans="1:8">
      <c r="A106" s="131" t="s">
        <v>42</v>
      </c>
      <c r="B106" s="305" t="s">
        <v>43</v>
      </c>
      <c r="C106" s="305"/>
      <c r="D106" s="305"/>
      <c r="E106" s="305"/>
      <c r="F106" s="159">
        <v>30000</v>
      </c>
      <c r="G106" s="159">
        <v>38733.71</v>
      </c>
      <c r="H106" s="144">
        <f t="shared" si="7"/>
        <v>129.11236666666665</v>
      </c>
    </row>
    <row r="107" spans="1:8">
      <c r="A107" s="131" t="s">
        <v>111</v>
      </c>
      <c r="B107" s="305" t="s">
        <v>44</v>
      </c>
      <c r="C107" s="305"/>
      <c r="D107" s="305"/>
      <c r="E107" s="305"/>
      <c r="F107" s="159">
        <v>50000</v>
      </c>
      <c r="G107" s="159">
        <v>50084.68</v>
      </c>
      <c r="H107" s="144">
        <f t="shared" si="7"/>
        <v>100.16936000000001</v>
      </c>
    </row>
    <row r="108" spans="1:8">
      <c r="A108" s="131" t="s">
        <v>45</v>
      </c>
      <c r="B108" s="305" t="s">
        <v>46</v>
      </c>
      <c r="C108" s="305"/>
      <c r="D108" s="305"/>
      <c r="E108" s="305"/>
      <c r="F108" s="159">
        <v>10000</v>
      </c>
      <c r="G108" s="159">
        <v>50582.39</v>
      </c>
      <c r="H108" s="144">
        <f t="shared" si="7"/>
        <v>505.82390000000004</v>
      </c>
    </row>
    <row r="109" spans="1:8">
      <c r="A109" s="131" t="s">
        <v>112</v>
      </c>
      <c r="B109" s="299" t="s">
        <v>47</v>
      </c>
      <c r="C109" s="300"/>
      <c r="D109" s="300"/>
      <c r="E109" s="301"/>
      <c r="F109" s="150">
        <v>60000</v>
      </c>
      <c r="G109" s="150">
        <v>60139.33</v>
      </c>
      <c r="H109" s="144">
        <f t="shared" si="7"/>
        <v>100.23221666666666</v>
      </c>
    </row>
    <row r="110" spans="1:8">
      <c r="A110" s="131" t="s">
        <v>48</v>
      </c>
      <c r="B110" s="299" t="s">
        <v>49</v>
      </c>
      <c r="C110" s="300"/>
      <c r="D110" s="300"/>
      <c r="E110" s="301"/>
      <c r="F110" s="150">
        <v>45000</v>
      </c>
      <c r="G110" s="150">
        <v>75815.62</v>
      </c>
      <c r="H110" s="144">
        <f t="shared" si="7"/>
        <v>168.47915555555554</v>
      </c>
    </row>
    <row r="111" spans="1:8" ht="15.6" customHeight="1">
      <c r="A111" s="131">
        <v>3251</v>
      </c>
      <c r="B111" s="299" t="s">
        <v>271</v>
      </c>
      <c r="C111" s="303"/>
      <c r="D111" s="303"/>
      <c r="E111" s="304"/>
      <c r="F111" s="150">
        <v>20000</v>
      </c>
      <c r="G111" s="150">
        <v>15244.97</v>
      </c>
      <c r="H111" s="144">
        <f>G111/F111*100</f>
        <v>76.224850000000004</v>
      </c>
    </row>
    <row r="112" spans="1:8">
      <c r="A112" s="131" t="s">
        <v>51</v>
      </c>
      <c r="B112" s="299" t="s">
        <v>215</v>
      </c>
      <c r="C112" s="300"/>
      <c r="D112" s="300"/>
      <c r="E112" s="301"/>
      <c r="F112" s="150">
        <v>10000</v>
      </c>
      <c r="G112" s="150">
        <v>9635.4500000000007</v>
      </c>
      <c r="H112" s="144">
        <f t="shared" si="7"/>
        <v>96.354500000000016</v>
      </c>
    </row>
    <row r="113" spans="1:8">
      <c r="A113" s="131" t="s">
        <v>53</v>
      </c>
      <c r="B113" s="299" t="s">
        <v>54</v>
      </c>
      <c r="C113" s="300"/>
      <c r="D113" s="300"/>
      <c r="E113" s="301"/>
      <c r="F113" s="150">
        <v>25000</v>
      </c>
      <c r="G113" s="150">
        <v>25727.84</v>
      </c>
      <c r="H113" s="144">
        <f t="shared" si="7"/>
        <v>102.91136</v>
      </c>
    </row>
    <row r="114" spans="1:8">
      <c r="A114" s="131" t="s">
        <v>55</v>
      </c>
      <c r="B114" s="299" t="s">
        <v>56</v>
      </c>
      <c r="C114" s="300"/>
      <c r="D114" s="300"/>
      <c r="E114" s="301"/>
      <c r="F114" s="150">
        <v>2000</v>
      </c>
      <c r="G114" s="150">
        <v>257.64</v>
      </c>
      <c r="H114" s="144">
        <f t="shared" si="7"/>
        <v>12.882</v>
      </c>
    </row>
    <row r="115" spans="1:8">
      <c r="A115" s="131" t="s">
        <v>57</v>
      </c>
      <c r="B115" s="299" t="s">
        <v>58</v>
      </c>
      <c r="C115" s="300"/>
      <c r="D115" s="300"/>
      <c r="E115" s="301"/>
      <c r="F115" s="150">
        <v>3000</v>
      </c>
      <c r="G115" s="150">
        <v>2282.4</v>
      </c>
      <c r="H115" s="144">
        <f t="shared" si="7"/>
        <v>76.08</v>
      </c>
    </row>
    <row r="116" spans="1:8">
      <c r="A116" s="131" t="s">
        <v>216</v>
      </c>
      <c r="B116" s="299" t="s">
        <v>59</v>
      </c>
      <c r="C116" s="300"/>
      <c r="D116" s="300"/>
      <c r="E116" s="301"/>
      <c r="F116" s="150">
        <v>5000</v>
      </c>
      <c r="G116" s="150">
        <v>2546.92</v>
      </c>
      <c r="H116" s="144">
        <f t="shared" si="7"/>
        <v>50.938400000000009</v>
      </c>
    </row>
    <row r="117" spans="1:8">
      <c r="A117" s="131" t="s">
        <v>217</v>
      </c>
      <c r="B117" s="299" t="s">
        <v>60</v>
      </c>
      <c r="C117" s="300"/>
      <c r="D117" s="300"/>
      <c r="E117" s="301"/>
      <c r="F117" s="150">
        <v>1000</v>
      </c>
      <c r="G117" s="150">
        <v>0</v>
      </c>
      <c r="H117" s="144">
        <f t="shared" si="7"/>
        <v>0</v>
      </c>
    </row>
    <row r="118" spans="1:8">
      <c r="A118" s="131" t="s">
        <v>61</v>
      </c>
      <c r="B118" s="299" t="s">
        <v>50</v>
      </c>
      <c r="C118" s="300"/>
      <c r="D118" s="300"/>
      <c r="E118" s="301"/>
      <c r="F118" s="150">
        <v>3000</v>
      </c>
      <c r="G118" s="150">
        <v>916.49</v>
      </c>
      <c r="H118" s="144">
        <f t="shared" si="7"/>
        <v>30.549666666666671</v>
      </c>
    </row>
    <row r="119" spans="1:8" s="101" customFormat="1">
      <c r="A119" s="141">
        <v>34</v>
      </c>
      <c r="B119" s="296" t="s">
        <v>62</v>
      </c>
      <c r="C119" s="297"/>
      <c r="D119" s="297"/>
      <c r="E119" s="298"/>
      <c r="F119" s="149">
        <f>F120+F121+F122</f>
        <v>6500</v>
      </c>
      <c r="G119" s="149">
        <f>G120+G121+G122</f>
        <v>5944.52</v>
      </c>
      <c r="H119" s="143">
        <f t="shared" si="7"/>
        <v>91.454153846153858</v>
      </c>
    </row>
    <row r="120" spans="1:8">
      <c r="A120" s="131" t="s">
        <v>63</v>
      </c>
      <c r="B120" s="299" t="s">
        <v>64</v>
      </c>
      <c r="C120" s="300"/>
      <c r="D120" s="300"/>
      <c r="E120" s="301"/>
      <c r="F120" s="150">
        <v>5000</v>
      </c>
      <c r="G120" s="150">
        <v>5944.09</v>
      </c>
      <c r="H120" s="144">
        <f t="shared" si="7"/>
        <v>118.8818</v>
      </c>
    </row>
    <row r="121" spans="1:8">
      <c r="A121" s="131" t="s">
        <v>65</v>
      </c>
      <c r="B121" s="299" t="s">
        <v>66</v>
      </c>
      <c r="C121" s="300"/>
      <c r="D121" s="300"/>
      <c r="E121" s="301"/>
      <c r="F121" s="150">
        <v>1000</v>
      </c>
      <c r="G121" s="150">
        <v>0.43</v>
      </c>
      <c r="H121" s="144">
        <f t="shared" si="7"/>
        <v>4.2999999999999997E-2</v>
      </c>
    </row>
    <row r="122" spans="1:8">
      <c r="A122" s="131" t="s">
        <v>67</v>
      </c>
      <c r="B122" s="299" t="s">
        <v>68</v>
      </c>
      <c r="C122" s="300"/>
      <c r="D122" s="300"/>
      <c r="E122" s="301"/>
      <c r="F122" s="150">
        <v>500</v>
      </c>
      <c r="G122" s="150">
        <v>0</v>
      </c>
      <c r="H122" s="144">
        <f>G122/F122*100</f>
        <v>0</v>
      </c>
    </row>
    <row r="123" spans="1:8" s="101" customFormat="1" ht="27" customHeight="1">
      <c r="A123" s="141">
        <v>37</v>
      </c>
      <c r="B123" s="296" t="s">
        <v>272</v>
      </c>
      <c r="C123" s="303"/>
      <c r="D123" s="303"/>
      <c r="E123" s="304"/>
      <c r="F123" s="149">
        <f>F124</f>
        <v>7200</v>
      </c>
      <c r="G123" s="149">
        <f>G124</f>
        <v>7200</v>
      </c>
      <c r="H123" s="143">
        <f t="shared" ref="H123:H124" si="8">G123/F123*100</f>
        <v>100</v>
      </c>
    </row>
    <row r="124" spans="1:8" s="101" customFormat="1" ht="18" customHeight="1">
      <c r="A124" s="131">
        <v>3721</v>
      </c>
      <c r="B124" s="299" t="s">
        <v>279</v>
      </c>
      <c r="C124" s="300"/>
      <c r="D124" s="300"/>
      <c r="E124" s="301"/>
      <c r="F124" s="150">
        <v>7200</v>
      </c>
      <c r="G124" s="150">
        <v>7200</v>
      </c>
      <c r="H124" s="144">
        <f t="shared" si="8"/>
        <v>100</v>
      </c>
    </row>
    <row r="125" spans="1:8" ht="16.899999999999999" customHeight="1">
      <c r="A125" s="134">
        <v>42</v>
      </c>
      <c r="B125" s="296" t="s">
        <v>69</v>
      </c>
      <c r="C125" s="297"/>
      <c r="D125" s="297"/>
      <c r="E125" s="298"/>
      <c r="F125" s="160">
        <f>F126+F127+F128+F129</f>
        <v>22500</v>
      </c>
      <c r="G125" s="160">
        <f>G126+G127+G128+G129</f>
        <v>16703.98</v>
      </c>
      <c r="H125" s="143">
        <f t="shared" si="7"/>
        <v>74.239911111111113</v>
      </c>
    </row>
    <row r="126" spans="1:8" ht="15" customHeight="1">
      <c r="A126" s="131" t="s">
        <v>70</v>
      </c>
      <c r="B126" s="319" t="s">
        <v>71</v>
      </c>
      <c r="C126" s="320"/>
      <c r="D126" s="320"/>
      <c r="E126" s="321"/>
      <c r="F126" s="150">
        <v>7500</v>
      </c>
      <c r="G126" s="150">
        <v>3432.4</v>
      </c>
      <c r="H126" s="144">
        <f t="shared" si="7"/>
        <v>45.765333333333338</v>
      </c>
    </row>
    <row r="127" spans="1:8">
      <c r="A127" s="131" t="s">
        <v>72</v>
      </c>
      <c r="B127" s="299" t="s">
        <v>73</v>
      </c>
      <c r="C127" s="300"/>
      <c r="D127" s="300"/>
      <c r="E127" s="301"/>
      <c r="F127" s="150">
        <v>1000</v>
      </c>
      <c r="G127" s="150">
        <v>0</v>
      </c>
      <c r="H127" s="144">
        <f t="shared" si="7"/>
        <v>0</v>
      </c>
    </row>
    <row r="128" spans="1:8">
      <c r="A128" s="131" t="s">
        <v>218</v>
      </c>
      <c r="B128" s="299" t="s">
        <v>74</v>
      </c>
      <c r="C128" s="300"/>
      <c r="D128" s="300"/>
      <c r="E128" s="301"/>
      <c r="F128" s="150">
        <v>12000</v>
      </c>
      <c r="G128" s="150">
        <v>12971.06</v>
      </c>
      <c r="H128" s="144">
        <f t="shared" si="7"/>
        <v>108.09216666666666</v>
      </c>
    </row>
    <row r="129" spans="1:8">
      <c r="A129" s="131" t="s">
        <v>107</v>
      </c>
      <c r="B129" s="299" t="s">
        <v>75</v>
      </c>
      <c r="C129" s="300"/>
      <c r="D129" s="300"/>
      <c r="E129" s="301"/>
      <c r="F129" s="150">
        <v>2000</v>
      </c>
      <c r="G129" s="150">
        <v>300.52</v>
      </c>
      <c r="H129" s="144">
        <f t="shared" si="7"/>
        <v>15.026</v>
      </c>
    </row>
    <row r="130" spans="1:8" ht="26.45" customHeight="1">
      <c r="A130" s="142" t="s">
        <v>104</v>
      </c>
      <c r="B130" s="317" t="s">
        <v>143</v>
      </c>
      <c r="C130" s="317"/>
      <c r="D130" s="317"/>
      <c r="E130" s="317"/>
      <c r="F130" s="161">
        <f>F131+F134</f>
        <v>56057.61</v>
      </c>
      <c r="G130" s="161">
        <f>G131+G134</f>
        <v>56057.61</v>
      </c>
      <c r="H130" s="143">
        <f t="shared" si="7"/>
        <v>100</v>
      </c>
    </row>
    <row r="131" spans="1:8">
      <c r="A131" s="135">
        <v>32</v>
      </c>
      <c r="B131" s="296" t="s">
        <v>19</v>
      </c>
      <c r="C131" s="297"/>
      <c r="D131" s="297"/>
      <c r="E131" s="298"/>
      <c r="F131" s="158">
        <f>F132+F133</f>
        <v>46557.61</v>
      </c>
      <c r="G131" s="158">
        <f>G132+G133</f>
        <v>46557.61</v>
      </c>
      <c r="H131" s="143">
        <f t="shared" si="7"/>
        <v>100</v>
      </c>
    </row>
    <row r="132" spans="1:8">
      <c r="A132" s="131" t="s">
        <v>42</v>
      </c>
      <c r="B132" s="305" t="s">
        <v>43</v>
      </c>
      <c r="C132" s="305"/>
      <c r="D132" s="305"/>
      <c r="E132" s="305"/>
      <c r="F132" s="150">
        <v>22557.61</v>
      </c>
      <c r="G132" s="150">
        <v>22557.61</v>
      </c>
      <c r="H132" s="144">
        <f t="shared" si="7"/>
        <v>100</v>
      </c>
    </row>
    <row r="133" spans="1:8">
      <c r="A133" s="131" t="s">
        <v>112</v>
      </c>
      <c r="B133" s="299" t="s">
        <v>47</v>
      </c>
      <c r="C133" s="300"/>
      <c r="D133" s="300"/>
      <c r="E133" s="301"/>
      <c r="F133" s="150">
        <v>24000</v>
      </c>
      <c r="G133" s="146">
        <v>24000</v>
      </c>
      <c r="H133" s="144">
        <f t="shared" si="7"/>
        <v>100</v>
      </c>
    </row>
    <row r="134" spans="1:8">
      <c r="A134" s="134">
        <v>42</v>
      </c>
      <c r="B134" s="296" t="s">
        <v>69</v>
      </c>
      <c r="C134" s="297"/>
      <c r="D134" s="297"/>
      <c r="E134" s="298"/>
      <c r="F134" s="149">
        <f>F135+F136</f>
        <v>9500</v>
      </c>
      <c r="G134" s="145">
        <f>G135+G136</f>
        <v>9500</v>
      </c>
      <c r="H134" s="144">
        <f t="shared" si="7"/>
        <v>100</v>
      </c>
    </row>
    <row r="135" spans="1:8" ht="14.45" customHeight="1">
      <c r="A135" s="131">
        <v>4222</v>
      </c>
      <c r="B135" s="299" t="s">
        <v>73</v>
      </c>
      <c r="C135" s="300"/>
      <c r="D135" s="300"/>
      <c r="E135" s="301"/>
      <c r="F135" s="150">
        <v>4500</v>
      </c>
      <c r="G135" s="146">
        <v>4465.7700000000004</v>
      </c>
      <c r="H135" s="144">
        <f t="shared" si="7"/>
        <v>99.239333333333349</v>
      </c>
    </row>
    <row r="136" spans="1:8" ht="14.45" customHeight="1">
      <c r="A136" s="131">
        <v>4224</v>
      </c>
      <c r="B136" s="299" t="s">
        <v>103</v>
      </c>
      <c r="C136" s="300"/>
      <c r="D136" s="300"/>
      <c r="E136" s="301"/>
      <c r="F136" s="150">
        <v>5000</v>
      </c>
      <c r="G136" s="146">
        <v>5034.2299999999996</v>
      </c>
      <c r="H136" s="144">
        <f t="shared" si="7"/>
        <v>100.68459999999999</v>
      </c>
    </row>
    <row r="137" spans="1:8" ht="24.6" customHeight="1">
      <c r="A137" s="142" t="s">
        <v>92</v>
      </c>
      <c r="B137" s="317" t="s">
        <v>93</v>
      </c>
      <c r="C137" s="317"/>
      <c r="D137" s="317"/>
      <c r="E137" s="317"/>
      <c r="F137" s="161">
        <f>F138</f>
        <v>525000.08000000007</v>
      </c>
      <c r="G137" s="161">
        <f>G138</f>
        <v>489925.49999999994</v>
      </c>
      <c r="H137" s="143">
        <f t="shared" si="7"/>
        <v>93.319128637085129</v>
      </c>
    </row>
    <row r="138" spans="1:8">
      <c r="A138" s="135">
        <v>32</v>
      </c>
      <c r="B138" s="296" t="s">
        <v>19</v>
      </c>
      <c r="C138" s="297"/>
      <c r="D138" s="297"/>
      <c r="E138" s="298"/>
      <c r="F138" s="149">
        <f>F139+F140+F141+F143+F144+F145+F146+F142+F147+F148+F149+F150</f>
        <v>525000.08000000007</v>
      </c>
      <c r="G138" s="149">
        <f>G139+G140+G141+G143+G144+G145+G146+G142+G147+G148+G149+G150</f>
        <v>489925.49999999994</v>
      </c>
      <c r="H138" s="143">
        <f t="shared" si="7"/>
        <v>93.319128637085129</v>
      </c>
    </row>
    <row r="139" spans="1:8">
      <c r="A139" s="131" t="s">
        <v>26</v>
      </c>
      <c r="B139" s="299" t="s">
        <v>27</v>
      </c>
      <c r="C139" s="303"/>
      <c r="D139" s="303"/>
      <c r="E139" s="304"/>
      <c r="F139" s="150">
        <v>30000</v>
      </c>
      <c r="G139" s="150">
        <v>29651.360000000001</v>
      </c>
      <c r="H139" s="144">
        <f t="shared" si="7"/>
        <v>98.83786666666667</v>
      </c>
    </row>
    <row r="140" spans="1:8">
      <c r="A140" s="131" t="s">
        <v>81</v>
      </c>
      <c r="B140" s="299" t="s">
        <v>82</v>
      </c>
      <c r="C140" s="303"/>
      <c r="D140" s="303"/>
      <c r="E140" s="304"/>
      <c r="F140" s="150">
        <v>30000.080000000002</v>
      </c>
      <c r="G140" s="150">
        <v>14752.94</v>
      </c>
      <c r="H140" s="144">
        <f t="shared" si="7"/>
        <v>49.176335529771919</v>
      </c>
    </row>
    <row r="141" spans="1:8">
      <c r="A141" s="131" t="s">
        <v>28</v>
      </c>
      <c r="B141" s="299" t="s">
        <v>29</v>
      </c>
      <c r="C141" s="303"/>
      <c r="D141" s="303"/>
      <c r="E141" s="304"/>
      <c r="F141" s="150">
        <v>50000</v>
      </c>
      <c r="G141" s="150">
        <v>47473.45</v>
      </c>
      <c r="H141" s="144">
        <f t="shared" si="7"/>
        <v>94.946899999999985</v>
      </c>
    </row>
    <row r="142" spans="1:8">
      <c r="A142" s="131">
        <v>3231</v>
      </c>
      <c r="B142" s="305" t="s">
        <v>35</v>
      </c>
      <c r="C142" s="305"/>
      <c r="D142" s="305"/>
      <c r="E142" s="305"/>
      <c r="F142" s="150">
        <v>5000</v>
      </c>
      <c r="G142" s="150">
        <v>15317.3</v>
      </c>
      <c r="H142" s="144">
        <f t="shared" si="7"/>
        <v>306.346</v>
      </c>
    </row>
    <row r="143" spans="1:8">
      <c r="A143" s="131" t="s">
        <v>36</v>
      </c>
      <c r="B143" s="305" t="s">
        <v>37</v>
      </c>
      <c r="C143" s="305"/>
      <c r="D143" s="305"/>
      <c r="E143" s="305"/>
      <c r="F143" s="150">
        <v>35000</v>
      </c>
      <c r="G143" s="150">
        <v>35800.04</v>
      </c>
      <c r="H143" s="144">
        <f t="shared" si="7"/>
        <v>102.28582857142858</v>
      </c>
    </row>
    <row r="144" spans="1:8">
      <c r="A144" s="131" t="s">
        <v>40</v>
      </c>
      <c r="B144" s="305" t="s">
        <v>41</v>
      </c>
      <c r="C144" s="305"/>
      <c r="D144" s="305"/>
      <c r="E144" s="305"/>
      <c r="F144" s="150">
        <v>40000</v>
      </c>
      <c r="G144" s="150">
        <v>39307.39</v>
      </c>
      <c r="H144" s="144">
        <f t="shared" si="7"/>
        <v>98.268474999999995</v>
      </c>
    </row>
    <row r="145" spans="1:9">
      <c r="A145" s="131" t="s">
        <v>42</v>
      </c>
      <c r="B145" s="305" t="s">
        <v>43</v>
      </c>
      <c r="C145" s="305"/>
      <c r="D145" s="305"/>
      <c r="E145" s="305"/>
      <c r="F145" s="150">
        <v>20000</v>
      </c>
      <c r="G145" s="150">
        <v>53661.04</v>
      </c>
      <c r="H145" s="144">
        <f t="shared" si="7"/>
        <v>268.30520000000001</v>
      </c>
    </row>
    <row r="146" spans="1:9">
      <c r="A146" s="131" t="s">
        <v>45</v>
      </c>
      <c r="B146" s="305" t="s">
        <v>46</v>
      </c>
      <c r="C146" s="305"/>
      <c r="D146" s="305"/>
      <c r="E146" s="305"/>
      <c r="F146" s="150">
        <v>10000</v>
      </c>
      <c r="G146" s="150">
        <v>13400.71</v>
      </c>
      <c r="H146" s="144">
        <f t="shared" si="7"/>
        <v>134.00710000000001</v>
      </c>
    </row>
    <row r="147" spans="1:9">
      <c r="A147" s="131">
        <v>3238</v>
      </c>
      <c r="B147" s="299" t="s">
        <v>47</v>
      </c>
      <c r="C147" s="303"/>
      <c r="D147" s="303"/>
      <c r="E147" s="304"/>
      <c r="F147" s="150">
        <v>40000</v>
      </c>
      <c r="G147" s="150">
        <v>29887.62</v>
      </c>
      <c r="H147" s="144">
        <f t="shared" si="7"/>
        <v>74.719049999999996</v>
      </c>
    </row>
    <row r="148" spans="1:9" ht="16.149999999999999" customHeight="1">
      <c r="A148" s="131">
        <v>3239</v>
      </c>
      <c r="B148" s="299" t="s">
        <v>49</v>
      </c>
      <c r="C148" s="303"/>
      <c r="D148" s="224"/>
      <c r="E148" s="225"/>
      <c r="F148" s="150">
        <v>30000</v>
      </c>
      <c r="G148" s="150">
        <v>37850.67</v>
      </c>
      <c r="H148" s="144">
        <f t="shared" si="7"/>
        <v>126.16889999999998</v>
      </c>
    </row>
    <row r="149" spans="1:9" ht="16.149999999999999" customHeight="1">
      <c r="A149" s="131">
        <v>3251</v>
      </c>
      <c r="B149" s="299" t="s">
        <v>273</v>
      </c>
      <c r="C149" s="303"/>
      <c r="D149" s="303"/>
      <c r="E149" s="304"/>
      <c r="F149" s="150">
        <v>230000</v>
      </c>
      <c r="G149" s="150">
        <v>167859.61</v>
      </c>
      <c r="H149" s="144">
        <f t="shared" si="7"/>
        <v>72.98243913043477</v>
      </c>
    </row>
    <row r="150" spans="1:9">
      <c r="A150" s="131">
        <v>3292</v>
      </c>
      <c r="B150" s="299" t="s">
        <v>54</v>
      </c>
      <c r="C150" s="303"/>
      <c r="D150" s="224"/>
      <c r="E150" s="225"/>
      <c r="F150" s="150">
        <v>5000</v>
      </c>
      <c r="G150" s="150">
        <v>4963.37</v>
      </c>
      <c r="H150" s="144">
        <f t="shared" si="7"/>
        <v>99.267399999999995</v>
      </c>
    </row>
    <row r="151" spans="1:9">
      <c r="A151" s="142" t="s">
        <v>95</v>
      </c>
      <c r="B151" s="311" t="s">
        <v>96</v>
      </c>
      <c r="C151" s="312"/>
      <c r="D151" s="312"/>
      <c r="E151" s="313"/>
      <c r="F151" s="161">
        <f>F152+F157</f>
        <v>3732000</v>
      </c>
      <c r="G151" s="161">
        <f>G152+G157</f>
        <v>3639022.1899999995</v>
      </c>
      <c r="H151" s="143">
        <f t="shared" si="7"/>
        <v>97.508633172561616</v>
      </c>
    </row>
    <row r="152" spans="1:9">
      <c r="A152" s="135">
        <v>31</v>
      </c>
      <c r="B152" s="296" t="s">
        <v>11</v>
      </c>
      <c r="C152" s="297"/>
      <c r="D152" s="297"/>
      <c r="E152" s="298"/>
      <c r="F152" s="158">
        <f>F153+F154+F155+F156</f>
        <v>3367000</v>
      </c>
      <c r="G152" s="158">
        <f>G153+G154+G155+G156</f>
        <v>3354988.5799999996</v>
      </c>
      <c r="H152" s="143">
        <f t="shared" si="7"/>
        <v>99.643260469260454</v>
      </c>
    </row>
    <row r="153" spans="1:9">
      <c r="A153" s="131" t="s">
        <v>12</v>
      </c>
      <c r="B153" s="299" t="s">
        <v>13</v>
      </c>
      <c r="C153" s="303"/>
      <c r="D153" s="303"/>
      <c r="E153" s="121"/>
      <c r="F153" s="159">
        <v>2777000</v>
      </c>
      <c r="G153" s="159">
        <v>2791254.26</v>
      </c>
      <c r="H153" s="144">
        <f t="shared" si="7"/>
        <v>100.51329708318329</v>
      </c>
      <c r="I153" s="54"/>
    </row>
    <row r="154" spans="1:9">
      <c r="A154" s="131" t="s">
        <v>108</v>
      </c>
      <c r="B154" s="299" t="s">
        <v>14</v>
      </c>
      <c r="C154" s="303"/>
      <c r="D154" s="303"/>
      <c r="E154" s="121"/>
      <c r="F154" s="159">
        <v>20000</v>
      </c>
      <c r="G154" s="159">
        <v>18367.77</v>
      </c>
      <c r="H154" s="144">
        <f t="shared" si="7"/>
        <v>91.838850000000008</v>
      </c>
      <c r="I154" s="54"/>
    </row>
    <row r="155" spans="1:9">
      <c r="A155" s="131" t="s">
        <v>109</v>
      </c>
      <c r="B155" s="299" t="s">
        <v>113</v>
      </c>
      <c r="C155" s="303"/>
      <c r="D155" s="303"/>
      <c r="E155" s="121"/>
      <c r="F155" s="159">
        <v>60000</v>
      </c>
      <c r="G155" s="159">
        <v>39147.279999999999</v>
      </c>
      <c r="H155" s="144">
        <f t="shared" si="7"/>
        <v>65.245466666666658</v>
      </c>
    </row>
    <row r="156" spans="1:9">
      <c r="A156" s="131" t="s">
        <v>17</v>
      </c>
      <c r="B156" s="299" t="s">
        <v>18</v>
      </c>
      <c r="C156" s="303"/>
      <c r="D156" s="303"/>
      <c r="E156" s="304"/>
      <c r="F156" s="159">
        <v>510000</v>
      </c>
      <c r="G156" s="159">
        <v>506219.27</v>
      </c>
      <c r="H156" s="144">
        <f t="shared" si="7"/>
        <v>99.258680392156862</v>
      </c>
    </row>
    <row r="157" spans="1:9" s="101" customFormat="1">
      <c r="A157" s="141">
        <v>32</v>
      </c>
      <c r="B157" s="296" t="s">
        <v>19</v>
      </c>
      <c r="C157" s="297"/>
      <c r="D157" s="297"/>
      <c r="E157" s="298"/>
      <c r="F157" s="158">
        <f>F158+F159+F160+F161+F162+F163+F164+F165+F166+F167+F168</f>
        <v>365000</v>
      </c>
      <c r="G157" s="158">
        <f>G158+G159+G160+G161+G162+G163+G164+G165+G166+G167+G168</f>
        <v>284033.61</v>
      </c>
      <c r="H157" s="143">
        <f t="shared" ref="H157:H174" si="9">G157/F157*100</f>
        <v>77.817427397260275</v>
      </c>
    </row>
    <row r="158" spans="1:9">
      <c r="A158" s="131" t="s">
        <v>26</v>
      </c>
      <c r="B158" s="299" t="s">
        <v>27</v>
      </c>
      <c r="C158" s="303"/>
      <c r="D158" s="303"/>
      <c r="E158" s="304"/>
      <c r="F158" s="159">
        <v>10000</v>
      </c>
      <c r="G158" s="159">
        <v>7115.24</v>
      </c>
      <c r="H158" s="144">
        <f t="shared" si="9"/>
        <v>71.1524</v>
      </c>
    </row>
    <row r="159" spans="1:9">
      <c r="A159" s="131" t="s">
        <v>81</v>
      </c>
      <c r="B159" s="299" t="s">
        <v>82</v>
      </c>
      <c r="C159" s="303"/>
      <c r="D159" s="303"/>
      <c r="E159" s="304"/>
      <c r="F159" s="159">
        <v>40000</v>
      </c>
      <c r="G159" s="159">
        <v>5431.91</v>
      </c>
      <c r="H159" s="144">
        <f t="shared" si="9"/>
        <v>13.579775</v>
      </c>
    </row>
    <row r="160" spans="1:9">
      <c r="A160" s="131" t="s">
        <v>28</v>
      </c>
      <c r="B160" s="299" t="s">
        <v>29</v>
      </c>
      <c r="C160" s="303"/>
      <c r="D160" s="303"/>
      <c r="E160" s="304"/>
      <c r="F160" s="159">
        <v>40000</v>
      </c>
      <c r="G160" s="159">
        <v>23128.29</v>
      </c>
      <c r="H160" s="144">
        <f t="shared" si="9"/>
        <v>57.820725000000003</v>
      </c>
    </row>
    <row r="161" spans="1:8">
      <c r="A161" s="131">
        <v>3232</v>
      </c>
      <c r="B161" s="305" t="s">
        <v>37</v>
      </c>
      <c r="C161" s="305"/>
      <c r="D161" s="305"/>
      <c r="E161" s="305"/>
      <c r="F161" s="159">
        <v>5000</v>
      </c>
      <c r="G161" s="159">
        <v>23821.47</v>
      </c>
      <c r="H161" s="144">
        <f t="shared" si="9"/>
        <v>476.42940000000004</v>
      </c>
    </row>
    <row r="162" spans="1:8">
      <c r="A162" s="131" t="s">
        <v>40</v>
      </c>
      <c r="B162" s="305" t="s">
        <v>41</v>
      </c>
      <c r="C162" s="305"/>
      <c r="D162" s="305"/>
      <c r="E162" s="305"/>
      <c r="F162" s="159">
        <v>10000</v>
      </c>
      <c r="G162" s="159">
        <v>11131.22</v>
      </c>
      <c r="H162" s="144">
        <f t="shared" si="9"/>
        <v>111.31219999999999</v>
      </c>
    </row>
    <row r="163" spans="1:8">
      <c r="A163" s="131" t="s">
        <v>42</v>
      </c>
      <c r="B163" s="305" t="s">
        <v>43</v>
      </c>
      <c r="C163" s="305"/>
      <c r="D163" s="305"/>
      <c r="E163" s="305"/>
      <c r="F163" s="159">
        <v>70000</v>
      </c>
      <c r="G163" s="159">
        <v>72023.86</v>
      </c>
      <c r="H163" s="144">
        <f t="shared" si="9"/>
        <v>102.89122857142856</v>
      </c>
    </row>
    <row r="164" spans="1:8">
      <c r="A164" s="131" t="s">
        <v>111</v>
      </c>
      <c r="B164" s="305" t="s">
        <v>44</v>
      </c>
      <c r="C164" s="305"/>
      <c r="D164" s="305"/>
      <c r="E164" s="305"/>
      <c r="F164" s="159">
        <v>70000</v>
      </c>
      <c r="G164" s="159">
        <v>54227.9</v>
      </c>
      <c r="H164" s="144">
        <f t="shared" si="9"/>
        <v>77.468428571428575</v>
      </c>
    </row>
    <row r="165" spans="1:8">
      <c r="A165" s="131" t="s">
        <v>45</v>
      </c>
      <c r="B165" s="305" t="s">
        <v>46</v>
      </c>
      <c r="C165" s="305"/>
      <c r="D165" s="305"/>
      <c r="E165" s="305"/>
      <c r="F165" s="159">
        <v>20000</v>
      </c>
      <c r="G165" s="159">
        <v>10901.09</v>
      </c>
      <c r="H165" s="144">
        <f t="shared" si="9"/>
        <v>54.505449999999996</v>
      </c>
    </row>
    <row r="166" spans="1:8">
      <c r="A166" s="131" t="s">
        <v>112</v>
      </c>
      <c r="B166" s="299" t="s">
        <v>47</v>
      </c>
      <c r="C166" s="300"/>
      <c r="D166" s="300"/>
      <c r="E166" s="301"/>
      <c r="F166" s="159">
        <v>40000</v>
      </c>
      <c r="G166" s="159">
        <v>19369.259999999998</v>
      </c>
      <c r="H166" s="144">
        <f t="shared" si="9"/>
        <v>48.42315</v>
      </c>
    </row>
    <row r="167" spans="1:8">
      <c r="A167" s="131" t="s">
        <v>48</v>
      </c>
      <c r="B167" s="299" t="s">
        <v>49</v>
      </c>
      <c r="C167" s="300"/>
      <c r="D167" s="300"/>
      <c r="E167" s="301"/>
      <c r="F167" s="159">
        <v>30000</v>
      </c>
      <c r="G167" s="159">
        <v>44678.84</v>
      </c>
      <c r="H167" s="144">
        <f t="shared" si="9"/>
        <v>148.92946666666666</v>
      </c>
    </row>
    <row r="168" spans="1:8" ht="14.45" customHeight="1">
      <c r="A168" s="131">
        <v>3251</v>
      </c>
      <c r="B168" s="299" t="s">
        <v>273</v>
      </c>
      <c r="C168" s="303"/>
      <c r="D168" s="303"/>
      <c r="E168" s="304"/>
      <c r="F168" s="159">
        <v>30000</v>
      </c>
      <c r="G168" s="159">
        <v>12204.53</v>
      </c>
      <c r="H168" s="144">
        <f t="shared" si="9"/>
        <v>40.681766666666668</v>
      </c>
    </row>
    <row r="169" spans="1:8" ht="15.6" customHeight="1">
      <c r="A169" s="142" t="s">
        <v>162</v>
      </c>
      <c r="B169" s="317" t="s">
        <v>161</v>
      </c>
      <c r="C169" s="317"/>
      <c r="D169" s="317"/>
      <c r="E169" s="317"/>
      <c r="F169" s="161">
        <f>F170</f>
        <v>920.31</v>
      </c>
      <c r="G169" s="161">
        <f>G170</f>
        <v>920.31</v>
      </c>
      <c r="H169" s="143">
        <f t="shared" si="9"/>
        <v>100</v>
      </c>
    </row>
    <row r="170" spans="1:8" s="101" customFormat="1">
      <c r="A170" s="135">
        <v>32</v>
      </c>
      <c r="B170" s="296" t="s">
        <v>19</v>
      </c>
      <c r="C170" s="297"/>
      <c r="D170" s="297"/>
      <c r="E170" s="298"/>
      <c r="F170" s="149">
        <f>F171</f>
        <v>920.31</v>
      </c>
      <c r="G170" s="149">
        <f>G171</f>
        <v>920.31</v>
      </c>
      <c r="H170" s="143">
        <f t="shared" si="9"/>
        <v>100</v>
      </c>
    </row>
    <row r="171" spans="1:8">
      <c r="A171" s="131" t="s">
        <v>42</v>
      </c>
      <c r="B171" s="318" t="s">
        <v>43</v>
      </c>
      <c r="C171" s="318"/>
      <c r="D171" s="318"/>
      <c r="E171" s="318"/>
      <c r="F171" s="150">
        <v>920.31</v>
      </c>
      <c r="G171" s="150">
        <v>920.31</v>
      </c>
      <c r="H171" s="144">
        <f t="shared" si="9"/>
        <v>100</v>
      </c>
    </row>
    <row r="172" spans="1:8">
      <c r="A172" s="133" t="s">
        <v>155</v>
      </c>
      <c r="B172" s="314" t="s">
        <v>165</v>
      </c>
      <c r="C172" s="315"/>
      <c r="D172" s="315"/>
      <c r="E172" s="316"/>
      <c r="F172" s="163">
        <f>F173+F177</f>
        <v>1044000</v>
      </c>
      <c r="G172" s="163">
        <f>G173+G177</f>
        <v>1067771.3900000001</v>
      </c>
      <c r="H172" s="143">
        <f t="shared" si="9"/>
        <v>102.27695306513411</v>
      </c>
    </row>
    <row r="173" spans="1:8">
      <c r="A173" s="136">
        <v>31</v>
      </c>
      <c r="B173" s="297" t="s">
        <v>11</v>
      </c>
      <c r="C173" s="297"/>
      <c r="D173" s="297"/>
      <c r="E173" s="298"/>
      <c r="F173" s="158">
        <f>F174+F175+F176</f>
        <v>302000</v>
      </c>
      <c r="G173" s="158">
        <f>G174+G175+G176</f>
        <v>110769.08</v>
      </c>
      <c r="H173" s="143">
        <f t="shared" si="9"/>
        <v>36.678503311258282</v>
      </c>
    </row>
    <row r="174" spans="1:8">
      <c r="A174" s="131" t="s">
        <v>12</v>
      </c>
      <c r="B174" s="299" t="s">
        <v>13</v>
      </c>
      <c r="C174" s="300"/>
      <c r="D174" s="300"/>
      <c r="E174" s="301"/>
      <c r="F174" s="159">
        <v>250000</v>
      </c>
      <c r="G174" s="159">
        <v>91603.41</v>
      </c>
      <c r="H174" s="144">
        <f t="shared" si="9"/>
        <v>36.641364000000003</v>
      </c>
    </row>
    <row r="175" spans="1:8">
      <c r="A175" s="131">
        <v>3121</v>
      </c>
      <c r="B175" s="299" t="s">
        <v>15</v>
      </c>
      <c r="C175" s="300"/>
      <c r="D175" s="300"/>
      <c r="E175" s="301"/>
      <c r="F175" s="162">
        <v>2000</v>
      </c>
      <c r="G175" s="162">
        <v>600</v>
      </c>
      <c r="H175" s="144">
        <f t="shared" ref="H175:H188" si="10">G175/F175*100</f>
        <v>30</v>
      </c>
    </row>
    <row r="176" spans="1:8">
      <c r="A176" s="131" t="s">
        <v>17</v>
      </c>
      <c r="B176" s="299" t="s">
        <v>18</v>
      </c>
      <c r="C176" s="300"/>
      <c r="D176" s="300"/>
      <c r="E176" s="301"/>
      <c r="F176" s="162">
        <v>50000</v>
      </c>
      <c r="G176" s="162">
        <v>18565.669999999998</v>
      </c>
      <c r="H176" s="144">
        <f t="shared" si="10"/>
        <v>37.131339999999994</v>
      </c>
    </row>
    <row r="177" spans="1:8" s="101" customFormat="1">
      <c r="A177" s="141">
        <v>32</v>
      </c>
      <c r="B177" s="296" t="s">
        <v>19</v>
      </c>
      <c r="C177" s="297"/>
      <c r="D177" s="297"/>
      <c r="E177" s="298"/>
      <c r="F177" s="164">
        <f>F178+F179</f>
        <v>742000</v>
      </c>
      <c r="G177" s="164">
        <f>G178+G179</f>
        <v>957002.31</v>
      </c>
      <c r="H177" s="143">
        <f t="shared" si="10"/>
        <v>128.97605256064691</v>
      </c>
    </row>
    <row r="178" spans="1:8">
      <c r="A178" s="131" t="s">
        <v>22</v>
      </c>
      <c r="B178" s="299" t="s">
        <v>23</v>
      </c>
      <c r="C178" s="300"/>
      <c r="D178" s="300"/>
      <c r="E178" s="301"/>
      <c r="F178" s="159">
        <v>2000</v>
      </c>
      <c r="G178" s="172">
        <v>118.5</v>
      </c>
      <c r="H178" s="144">
        <f t="shared" si="10"/>
        <v>5.9249999999999998</v>
      </c>
    </row>
    <row r="179" spans="1:8">
      <c r="A179" s="131">
        <v>3251</v>
      </c>
      <c r="B179" s="299" t="s">
        <v>273</v>
      </c>
      <c r="C179" s="303"/>
      <c r="D179" s="303"/>
      <c r="E179" s="304"/>
      <c r="F179" s="159">
        <v>740000</v>
      </c>
      <c r="G179" s="168">
        <v>956883.81</v>
      </c>
      <c r="H179" s="144">
        <f t="shared" si="10"/>
        <v>129.30862297297298</v>
      </c>
    </row>
    <row r="180" spans="1:8" s="101" customFormat="1">
      <c r="A180" s="235" t="s">
        <v>163</v>
      </c>
      <c r="B180" s="296" t="s">
        <v>274</v>
      </c>
      <c r="C180" s="309"/>
      <c r="D180" s="309"/>
      <c r="E180" s="310"/>
      <c r="F180" s="158">
        <f>F181+F184</f>
        <v>172875</v>
      </c>
      <c r="G180" s="231">
        <f>G181+G184</f>
        <v>69529.97</v>
      </c>
      <c r="H180" s="144">
        <f t="shared" si="10"/>
        <v>40.219794649313087</v>
      </c>
    </row>
    <row r="181" spans="1:8" s="101" customFormat="1">
      <c r="A181" s="136">
        <v>31</v>
      </c>
      <c r="B181" s="297" t="s">
        <v>11</v>
      </c>
      <c r="C181" s="297"/>
      <c r="D181" s="297"/>
      <c r="E181" s="298"/>
      <c r="F181" s="158">
        <f>F182+F183</f>
        <v>162875</v>
      </c>
      <c r="G181" s="231">
        <f>G182+G183</f>
        <v>65532.87</v>
      </c>
      <c r="H181" s="144">
        <f t="shared" si="10"/>
        <v>40.235069838833468</v>
      </c>
    </row>
    <row r="182" spans="1:8">
      <c r="A182" s="131" t="s">
        <v>12</v>
      </c>
      <c r="B182" s="299" t="s">
        <v>13</v>
      </c>
      <c r="C182" s="300"/>
      <c r="D182" s="300"/>
      <c r="E182" s="301"/>
      <c r="F182" s="159">
        <v>112875</v>
      </c>
      <c r="G182" s="168">
        <v>60852.22</v>
      </c>
      <c r="H182" s="144">
        <f t="shared" si="10"/>
        <v>53.911158361018828</v>
      </c>
    </row>
    <row r="183" spans="1:8" ht="14.45" customHeight="1">
      <c r="A183" s="131" t="s">
        <v>17</v>
      </c>
      <c r="B183" s="299" t="s">
        <v>18</v>
      </c>
      <c r="C183" s="300"/>
      <c r="D183" s="300"/>
      <c r="E183" s="301"/>
      <c r="F183" s="159">
        <v>50000</v>
      </c>
      <c r="G183" s="168">
        <v>4680.6499999999996</v>
      </c>
      <c r="H183" s="144">
        <f t="shared" si="10"/>
        <v>9.3612999999999982</v>
      </c>
    </row>
    <row r="184" spans="1:8" ht="14.45" customHeight="1">
      <c r="A184" s="141">
        <v>32</v>
      </c>
      <c r="B184" s="296" t="s">
        <v>19</v>
      </c>
      <c r="C184" s="297"/>
      <c r="D184" s="297"/>
      <c r="E184" s="298"/>
      <c r="F184" s="158">
        <f>F185</f>
        <v>10000</v>
      </c>
      <c r="G184" s="231">
        <f>G185</f>
        <v>3997.1</v>
      </c>
      <c r="H184" s="144">
        <f t="shared" si="10"/>
        <v>39.971000000000004</v>
      </c>
    </row>
    <row r="185" spans="1:8">
      <c r="A185" s="131" t="s">
        <v>22</v>
      </c>
      <c r="B185" s="299" t="s">
        <v>23</v>
      </c>
      <c r="C185" s="300"/>
      <c r="D185" s="300"/>
      <c r="E185" s="301"/>
      <c r="F185" s="159">
        <v>10000</v>
      </c>
      <c r="G185" s="168">
        <v>3997.1</v>
      </c>
      <c r="H185" s="144">
        <f t="shared" si="10"/>
        <v>39.971000000000004</v>
      </c>
    </row>
    <row r="186" spans="1:8">
      <c r="A186" s="142" t="s">
        <v>101</v>
      </c>
      <c r="B186" s="311" t="s">
        <v>144</v>
      </c>
      <c r="C186" s="312"/>
      <c r="D186" s="312"/>
      <c r="E186" s="313"/>
      <c r="F186" s="158">
        <f>F187</f>
        <v>9000</v>
      </c>
      <c r="G186" s="158">
        <f>G187</f>
        <v>3035.64</v>
      </c>
      <c r="H186" s="143">
        <f t="shared" si="10"/>
        <v>33.729333333333336</v>
      </c>
    </row>
    <row r="187" spans="1:8">
      <c r="A187" s="135">
        <v>32</v>
      </c>
      <c r="B187" s="296" t="s">
        <v>19</v>
      </c>
      <c r="C187" s="297"/>
      <c r="D187" s="297"/>
      <c r="E187" s="298"/>
      <c r="F187" s="165">
        <f>F188</f>
        <v>9000</v>
      </c>
      <c r="G187" s="165">
        <f>G188</f>
        <v>3035.64</v>
      </c>
      <c r="H187" s="143">
        <f t="shared" si="10"/>
        <v>33.729333333333336</v>
      </c>
    </row>
    <row r="188" spans="1:8">
      <c r="A188" s="131">
        <v>3232</v>
      </c>
      <c r="B188" s="305" t="s">
        <v>37</v>
      </c>
      <c r="C188" s="305"/>
      <c r="D188" s="305"/>
      <c r="E188" s="305"/>
      <c r="F188" s="166">
        <v>9000</v>
      </c>
      <c r="G188" s="166">
        <v>3035.64</v>
      </c>
      <c r="H188" s="144">
        <f t="shared" si="10"/>
        <v>33.729333333333336</v>
      </c>
    </row>
  </sheetData>
  <autoFilter ref="A1:A188" xr:uid="{00000000-0009-0000-0000-000005000000}"/>
  <mergeCells count="188">
    <mergeCell ref="B179:E179"/>
    <mergeCell ref="B73:E73"/>
    <mergeCell ref="B78:E78"/>
    <mergeCell ref="B45:E45"/>
    <mergeCell ref="B38:E38"/>
    <mergeCell ref="B40:E40"/>
    <mergeCell ref="B41:E41"/>
    <mergeCell ref="B42:E42"/>
    <mergeCell ref="B39:E39"/>
    <mergeCell ref="B44:E44"/>
    <mergeCell ref="B52:E52"/>
    <mergeCell ref="B53:E53"/>
    <mergeCell ref="B85:E85"/>
    <mergeCell ref="B91:E91"/>
    <mergeCell ref="B157:E157"/>
    <mergeCell ref="B177:E177"/>
    <mergeCell ref="B119:E119"/>
    <mergeCell ref="B69:E69"/>
    <mergeCell ref="B70:E70"/>
    <mergeCell ref="B62:E62"/>
    <mergeCell ref="B64:E64"/>
    <mergeCell ref="B66:E66"/>
    <mergeCell ref="B67:E67"/>
    <mergeCell ref="B68:E68"/>
    <mergeCell ref="B34:E34"/>
    <mergeCell ref="B43:E43"/>
    <mergeCell ref="C1:F1"/>
    <mergeCell ref="B3:E3"/>
    <mergeCell ref="B4:E4"/>
    <mergeCell ref="A5:E5"/>
    <mergeCell ref="B17:E17"/>
    <mergeCell ref="B2:G2"/>
    <mergeCell ref="B18:E18"/>
    <mergeCell ref="B23:E23"/>
    <mergeCell ref="B7:E7"/>
    <mergeCell ref="B16:E16"/>
    <mergeCell ref="A6:E6"/>
    <mergeCell ref="B8:E8"/>
    <mergeCell ref="B9:E9"/>
    <mergeCell ref="B10:E10"/>
    <mergeCell ref="B11:E11"/>
    <mergeCell ref="B12:E12"/>
    <mergeCell ref="B13:E13"/>
    <mergeCell ref="B15:E15"/>
    <mergeCell ref="B14:E14"/>
    <mergeCell ref="B47:E47"/>
    <mergeCell ref="B51:E51"/>
    <mergeCell ref="B50:E50"/>
    <mergeCell ref="B55:E55"/>
    <mergeCell ref="B19:E19"/>
    <mergeCell ref="B20:E20"/>
    <mergeCell ref="B21:E21"/>
    <mergeCell ref="B22:E22"/>
    <mergeCell ref="B24:E24"/>
    <mergeCell ref="B25:E25"/>
    <mergeCell ref="B46:E46"/>
    <mergeCell ref="B26:E26"/>
    <mergeCell ref="B28:E28"/>
    <mergeCell ref="B29:E29"/>
    <mergeCell ref="B30:E30"/>
    <mergeCell ref="B31:E31"/>
    <mergeCell ref="B27:E27"/>
    <mergeCell ref="B32:E32"/>
    <mergeCell ref="B33:E33"/>
    <mergeCell ref="B35:E35"/>
    <mergeCell ref="B36:E36"/>
    <mergeCell ref="B37:E37"/>
    <mergeCell ref="B99:E99"/>
    <mergeCell ref="B100:E100"/>
    <mergeCell ref="B101:E101"/>
    <mergeCell ref="B102:E102"/>
    <mergeCell ref="B103:E103"/>
    <mergeCell ref="B65:E65"/>
    <mergeCell ref="B56:E56"/>
    <mergeCell ref="B57:E57"/>
    <mergeCell ref="B81:E81"/>
    <mergeCell ref="B82:E82"/>
    <mergeCell ref="B83:E83"/>
    <mergeCell ref="B84:E84"/>
    <mergeCell ref="B74:E74"/>
    <mergeCell ref="B75:E75"/>
    <mergeCell ref="B76:E76"/>
    <mergeCell ref="B77:E77"/>
    <mergeCell ref="B79:E79"/>
    <mergeCell ref="B80:E80"/>
    <mergeCell ref="B93:E93"/>
    <mergeCell ref="B94:E94"/>
    <mergeCell ref="B95:E95"/>
    <mergeCell ref="B96:E96"/>
    <mergeCell ref="B97:E97"/>
    <mergeCell ref="B98:E98"/>
    <mergeCell ref="B86:D86"/>
    <mergeCell ref="B87:D87"/>
    <mergeCell ref="B88:D88"/>
    <mergeCell ref="B89:D89"/>
    <mergeCell ref="B90:D90"/>
    <mergeCell ref="B92:D92"/>
    <mergeCell ref="B104:E104"/>
    <mergeCell ref="B118:E118"/>
    <mergeCell ref="B120:E120"/>
    <mergeCell ref="B121:E121"/>
    <mergeCell ref="B122:E122"/>
    <mergeCell ref="B125:E125"/>
    <mergeCell ref="B126:E126"/>
    <mergeCell ref="B112:E112"/>
    <mergeCell ref="B113:E113"/>
    <mergeCell ref="B114:E114"/>
    <mergeCell ref="B115:E115"/>
    <mergeCell ref="B116:E116"/>
    <mergeCell ref="B117:E117"/>
    <mergeCell ref="B123:E123"/>
    <mergeCell ref="B124:E124"/>
    <mergeCell ref="B111:E111"/>
    <mergeCell ref="B105:E105"/>
    <mergeCell ref="B106:E106"/>
    <mergeCell ref="B107:E107"/>
    <mergeCell ref="B108:E108"/>
    <mergeCell ref="B109:E109"/>
    <mergeCell ref="B110:E110"/>
    <mergeCell ref="B127:E127"/>
    <mergeCell ref="B128:E128"/>
    <mergeCell ref="B129:E129"/>
    <mergeCell ref="B130:E130"/>
    <mergeCell ref="B131:E131"/>
    <mergeCell ref="B132:E132"/>
    <mergeCell ref="B136:E136"/>
    <mergeCell ref="B134:E134"/>
    <mergeCell ref="B135:E135"/>
    <mergeCell ref="B143:E143"/>
    <mergeCell ref="B144:E144"/>
    <mergeCell ref="B145:E145"/>
    <mergeCell ref="B146:E146"/>
    <mergeCell ref="B151:E151"/>
    <mergeCell ref="B152:E152"/>
    <mergeCell ref="B133:E133"/>
    <mergeCell ref="B137:E137"/>
    <mergeCell ref="B138:E138"/>
    <mergeCell ref="B139:E139"/>
    <mergeCell ref="B140:E140"/>
    <mergeCell ref="B141:E141"/>
    <mergeCell ref="B188:E188"/>
    <mergeCell ref="B59:E59"/>
    <mergeCell ref="B60:E60"/>
    <mergeCell ref="B58:E58"/>
    <mergeCell ref="B180:E180"/>
    <mergeCell ref="B181:E181"/>
    <mergeCell ref="B182:E182"/>
    <mergeCell ref="B186:E186"/>
    <mergeCell ref="B187:E187"/>
    <mergeCell ref="B174:E174"/>
    <mergeCell ref="B175:E175"/>
    <mergeCell ref="B176:E176"/>
    <mergeCell ref="B178:E178"/>
    <mergeCell ref="B172:E172"/>
    <mergeCell ref="B173:E173"/>
    <mergeCell ref="B166:E166"/>
    <mergeCell ref="B167:E167"/>
    <mergeCell ref="B169:E169"/>
    <mergeCell ref="B170:E170"/>
    <mergeCell ref="B171:E171"/>
    <mergeCell ref="B160:E160"/>
    <mergeCell ref="B161:E161"/>
    <mergeCell ref="B162:E162"/>
    <mergeCell ref="B163:E163"/>
    <mergeCell ref="B184:E184"/>
    <mergeCell ref="B185:E185"/>
    <mergeCell ref="B48:E48"/>
    <mergeCell ref="B49:E49"/>
    <mergeCell ref="B54:E54"/>
    <mergeCell ref="B61:E61"/>
    <mergeCell ref="B63:E63"/>
    <mergeCell ref="B71:E71"/>
    <mergeCell ref="B72:E72"/>
    <mergeCell ref="B142:E142"/>
    <mergeCell ref="B147:E147"/>
    <mergeCell ref="B148:C148"/>
    <mergeCell ref="B149:E149"/>
    <mergeCell ref="B150:C150"/>
    <mergeCell ref="B156:E156"/>
    <mergeCell ref="B168:E168"/>
    <mergeCell ref="B183:E183"/>
    <mergeCell ref="B164:E164"/>
    <mergeCell ref="B165:E165"/>
    <mergeCell ref="B153:D153"/>
    <mergeCell ref="B154:D154"/>
    <mergeCell ref="B155:D155"/>
    <mergeCell ref="B158:E158"/>
    <mergeCell ref="B159:E159"/>
  </mergeCells>
  <pageMargins left="0.82677165354330717" right="0.62992125984251968" top="0.74803149606299213" bottom="0.74803149606299213" header="0.31496062992125984" footer="0.31496062992125984"/>
  <pageSetup paperSize="9" scale="75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Named Ranges</vt:lpstr>
      </vt:variant>
      <vt:variant>
        <vt:i4>3</vt:i4>
      </vt:variant>
    </vt:vector>
  </HeadingPairs>
  <TitlesOfParts>
    <vt:vector size="9" baseType="lpstr">
      <vt:lpstr>Opći dio</vt:lpstr>
      <vt:lpstr>Prihodi i rashodi prema ekon.kl</vt:lpstr>
      <vt:lpstr>Prihodi i rashodi izvori</vt:lpstr>
      <vt:lpstr>Rahodi prema funkcijskoj klasif</vt:lpstr>
      <vt:lpstr>Račun financ.ekon.klas.</vt:lpstr>
      <vt:lpstr>Posebni dio</vt:lpstr>
      <vt:lpstr>'Posebni dio'!Print_Area</vt:lpstr>
      <vt:lpstr>'Prihodi i rashodi izvori'!Print_Area</vt:lpstr>
      <vt:lpstr>'Prihodi i rashodi prema ekon.kl'!Print_Area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Korisnik</dc:creator>
  <cp:lastModifiedBy>Mirjana Stanišak</cp:lastModifiedBy>
  <cp:lastPrinted>2026-02-13T08:20:04Z</cp:lastPrinted>
  <dcterms:created xsi:type="dcterms:W3CDTF">2023-01-31T17:41:16Z</dcterms:created>
  <dcterms:modified xsi:type="dcterms:W3CDTF">2026-02-13T13:49:59Z</dcterms:modified>
</cp:coreProperties>
</file>