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E:\zavod\2023\financijski izvještaji\I-VI 2023\"/>
    </mc:Choice>
  </mc:AlternateContent>
  <xr:revisionPtr revIDLastSave="0" documentId="8_{E5C1811D-AF0C-46A2-8392-A18EDDA445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ći dio" sheetId="1" r:id="rId1"/>
    <sheet name="Prihodi i rashodi prema ekon.kl" sheetId="2" r:id="rId2"/>
    <sheet name="Prihodi i rashodi izvori" sheetId="3" r:id="rId3"/>
    <sheet name="Račun financ.ekon.klas." sheetId="5" r:id="rId4"/>
    <sheet name="Posebni dio 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H19" i="1"/>
  <c r="D90" i="2"/>
  <c r="D17" i="2"/>
  <c r="D25" i="2"/>
  <c r="F56" i="3"/>
  <c r="E56" i="3"/>
  <c r="G160" i="3"/>
  <c r="F110" i="3"/>
  <c r="E110" i="3"/>
  <c r="D110" i="3"/>
  <c r="F99" i="3"/>
  <c r="D99" i="3"/>
  <c r="G103" i="3"/>
  <c r="G101" i="3"/>
  <c r="G100" i="3"/>
  <c r="D56" i="3"/>
  <c r="D55" i="3" s="1"/>
  <c r="D45" i="3"/>
  <c r="D12" i="3"/>
  <c r="F31" i="3"/>
  <c r="D31" i="3"/>
  <c r="E31" i="3"/>
  <c r="G32" i="3"/>
  <c r="H18" i="3"/>
  <c r="G15" i="3"/>
  <c r="G16" i="3"/>
  <c r="E7" i="2" l="1"/>
  <c r="E17" i="2"/>
  <c r="F17" i="2"/>
  <c r="F150" i="3"/>
  <c r="F128" i="3"/>
  <c r="G128" i="3" s="1"/>
  <c r="F108" i="3"/>
  <c r="F55" i="3"/>
  <c r="E99" i="3"/>
  <c r="E150" i="3"/>
  <c r="H153" i="3"/>
  <c r="H152" i="3"/>
  <c r="H151" i="3"/>
  <c r="E128" i="3"/>
  <c r="H139" i="3"/>
  <c r="H136" i="3"/>
  <c r="H135" i="3"/>
  <c r="H134" i="3"/>
  <c r="H131" i="3"/>
  <c r="H132" i="3"/>
  <c r="H129" i="3"/>
  <c r="E106" i="3"/>
  <c r="H109" i="3"/>
  <c r="E108" i="3"/>
  <c r="H128" i="3" l="1"/>
  <c r="H108" i="3"/>
  <c r="H102" i="3"/>
  <c r="E55" i="3"/>
  <c r="E45" i="3"/>
  <c r="H34" i="3"/>
  <c r="E33" i="3"/>
  <c r="H33" i="3" s="1"/>
  <c r="H28" i="3"/>
  <c r="E27" i="3"/>
  <c r="H27" i="3" s="1"/>
  <c r="E23" i="3"/>
  <c r="H24" i="3"/>
  <c r="E17" i="3"/>
  <c r="H17" i="3" s="1"/>
  <c r="G4" i="4" l="1"/>
  <c r="G53" i="4"/>
  <c r="H123" i="4" l="1"/>
  <c r="G122" i="4"/>
  <c r="F122" i="4"/>
  <c r="H121" i="4"/>
  <c r="H120" i="4"/>
  <c r="G119" i="4"/>
  <c r="F119" i="4"/>
  <c r="H103" i="4"/>
  <c r="G102" i="4"/>
  <c r="F102" i="4"/>
  <c r="G104" i="4"/>
  <c r="H107" i="4"/>
  <c r="G106" i="4"/>
  <c r="F106" i="4"/>
  <c r="H105" i="4"/>
  <c r="F104" i="4"/>
  <c r="G98" i="4"/>
  <c r="G97" i="4" s="1"/>
  <c r="F98" i="4"/>
  <c r="F97" i="4" s="1"/>
  <c r="H99" i="4"/>
  <c r="F111" i="4"/>
  <c r="G111" i="4"/>
  <c r="H112" i="4"/>
  <c r="H113" i="4"/>
  <c r="F114" i="4"/>
  <c r="G114" i="4"/>
  <c r="H115" i="4"/>
  <c r="H85" i="4"/>
  <c r="G84" i="4"/>
  <c r="G83" i="4" s="1"/>
  <c r="F84" i="4"/>
  <c r="F83" i="4" s="1"/>
  <c r="F89" i="4"/>
  <c r="G89" i="4"/>
  <c r="G69" i="4"/>
  <c r="G68" i="4" s="1"/>
  <c r="F69" i="4"/>
  <c r="F68" i="4" s="1"/>
  <c r="F50" i="4"/>
  <c r="F47" i="4"/>
  <c r="F44" i="4"/>
  <c r="F43" i="4" s="1"/>
  <c r="F41" i="4"/>
  <c r="F40" i="4" s="1"/>
  <c r="F37" i="4"/>
  <c r="F34" i="4"/>
  <c r="F33" i="4" s="1"/>
  <c r="F30" i="4"/>
  <c r="F26" i="4"/>
  <c r="F19" i="4"/>
  <c r="F18" i="4" s="1"/>
  <c r="F15" i="4"/>
  <c r="F14" i="4" s="1"/>
  <c r="K33" i="1"/>
  <c r="G118" i="4" l="1"/>
  <c r="F118" i="4"/>
  <c r="F117" i="4" s="1"/>
  <c r="H122" i="4"/>
  <c r="H119" i="4"/>
  <c r="G101" i="4"/>
  <c r="G96" i="4" s="1"/>
  <c r="F101" i="4"/>
  <c r="F96" i="4" s="1"/>
  <c r="H97" i="4"/>
  <c r="H102" i="4"/>
  <c r="H106" i="4"/>
  <c r="H104" i="4"/>
  <c r="H114" i="4"/>
  <c r="H98" i="4"/>
  <c r="F110" i="4"/>
  <c r="F109" i="4" s="1"/>
  <c r="H111" i="4"/>
  <c r="G110" i="4"/>
  <c r="G82" i="4"/>
  <c r="H84" i="4"/>
  <c r="F82" i="4"/>
  <c r="H83" i="4"/>
  <c r="H89" i="4"/>
  <c r="H118" i="4" l="1"/>
  <c r="G117" i="4"/>
  <c r="H117" i="4" s="1"/>
  <c r="H101" i="4"/>
  <c r="H96" i="4"/>
  <c r="G109" i="4"/>
  <c r="H109" i="4" s="1"/>
  <c r="H110" i="4"/>
  <c r="H82" i="4"/>
  <c r="F39" i="3"/>
  <c r="E21" i="3"/>
  <c r="H29" i="2"/>
  <c r="F71" i="2"/>
  <c r="F54" i="2"/>
  <c r="F25" i="2" l="1"/>
  <c r="G74" i="4" l="1"/>
  <c r="F74" i="4"/>
  <c r="H75" i="4"/>
  <c r="F79" i="4"/>
  <c r="F78" i="4" s="1"/>
  <c r="G79" i="4"/>
  <c r="F38" i="3"/>
  <c r="E39" i="3"/>
  <c r="E38" i="3" s="1"/>
  <c r="D39" i="3"/>
  <c r="D38" i="3" s="1"/>
  <c r="H46" i="3"/>
  <c r="H47" i="3"/>
  <c r="H48" i="3"/>
  <c r="H49" i="3"/>
  <c r="H50" i="3"/>
  <c r="H51" i="3"/>
  <c r="H52" i="3"/>
  <c r="H53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4" i="3"/>
  <c r="H96" i="3"/>
  <c r="H130" i="3"/>
  <c r="H133" i="3"/>
  <c r="H137" i="3"/>
  <c r="H138" i="3"/>
  <c r="H140" i="3"/>
  <c r="H141" i="3"/>
  <c r="H142" i="3"/>
  <c r="H107" i="3"/>
  <c r="H111" i="3"/>
  <c r="H112" i="3"/>
  <c r="H113" i="3"/>
  <c r="H114" i="3"/>
  <c r="H115" i="3"/>
  <c r="H116" i="3"/>
  <c r="H117" i="3"/>
  <c r="H118" i="3"/>
  <c r="H119" i="3"/>
  <c r="H121" i="3"/>
  <c r="H122" i="3"/>
  <c r="H123" i="3"/>
  <c r="H124" i="3"/>
  <c r="H126" i="3"/>
  <c r="H146" i="3"/>
  <c r="H148" i="3"/>
  <c r="H149" i="3"/>
  <c r="H155" i="3"/>
  <c r="H156" i="3"/>
  <c r="H160" i="3"/>
  <c r="G47" i="3"/>
  <c r="G48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8" i="3"/>
  <c r="G89" i="3"/>
  <c r="G92" i="3"/>
  <c r="G95" i="3"/>
  <c r="G96" i="3"/>
  <c r="G107" i="3"/>
  <c r="G111" i="3"/>
  <c r="G112" i="3"/>
  <c r="G113" i="3"/>
  <c r="G114" i="3"/>
  <c r="G115" i="3"/>
  <c r="G116" i="3"/>
  <c r="G117" i="3"/>
  <c r="G119" i="3"/>
  <c r="G120" i="3"/>
  <c r="G122" i="3"/>
  <c r="G124" i="3"/>
  <c r="G125" i="3"/>
  <c r="G126" i="3"/>
  <c r="G146" i="3"/>
  <c r="G148" i="3"/>
  <c r="G149" i="3"/>
  <c r="G40" i="3"/>
  <c r="H40" i="3"/>
  <c r="H41" i="3"/>
  <c r="E12" i="3"/>
  <c r="E11" i="3" s="1"/>
  <c r="H74" i="4" l="1"/>
  <c r="H79" i="4"/>
  <c r="G78" i="4"/>
  <c r="H128" i="4"/>
  <c r="H8" i="4"/>
  <c r="H13" i="4"/>
  <c r="H16" i="4"/>
  <c r="H17" i="4"/>
  <c r="H20" i="4"/>
  <c r="H21" i="4"/>
  <c r="H24" i="4"/>
  <c r="H27" i="4"/>
  <c r="H28" i="4"/>
  <c r="H31" i="4"/>
  <c r="H32" i="4"/>
  <c r="H35" i="4"/>
  <c r="H38" i="4"/>
  <c r="H39" i="4"/>
  <c r="H42" i="4"/>
  <c r="H45" i="4"/>
  <c r="H48" i="4"/>
  <c r="H51" i="4"/>
  <c r="H58" i="4"/>
  <c r="H59" i="4"/>
  <c r="H60" i="4"/>
  <c r="H62" i="4"/>
  <c r="H63" i="4"/>
  <c r="H64" i="4"/>
  <c r="H65" i="4"/>
  <c r="H67" i="4"/>
  <c r="H70" i="4"/>
  <c r="H80" i="4"/>
  <c r="H90" i="4"/>
  <c r="H91" i="4"/>
  <c r="H93" i="4"/>
  <c r="H94" i="4"/>
  <c r="H134" i="4"/>
  <c r="G73" i="4"/>
  <c r="G72" i="4" s="1"/>
  <c r="G127" i="4"/>
  <c r="G125" i="4" s="1"/>
  <c r="G133" i="4"/>
  <c r="G132" i="4" s="1"/>
  <c r="G92" i="4"/>
  <c r="G88" i="4" s="1"/>
  <c r="G77" i="4"/>
  <c r="F12" i="3"/>
  <c r="G66" i="4"/>
  <c r="G61" i="4"/>
  <c r="G57" i="4"/>
  <c r="G12" i="4"/>
  <c r="G11" i="4" s="1"/>
  <c r="H11" i="4" s="1"/>
  <c r="G15" i="4"/>
  <c r="G14" i="4" s="1"/>
  <c r="H14" i="4" s="1"/>
  <c r="G19" i="4"/>
  <c r="G18" i="4" s="1"/>
  <c r="H18" i="4" s="1"/>
  <c r="G23" i="4"/>
  <c r="G22" i="4" s="1"/>
  <c r="H22" i="4" s="1"/>
  <c r="G26" i="4"/>
  <c r="G25" i="4" s="1"/>
  <c r="G30" i="4"/>
  <c r="G29" i="4" s="1"/>
  <c r="G34" i="4"/>
  <c r="G33" i="4" s="1"/>
  <c r="H33" i="4" s="1"/>
  <c r="G37" i="4"/>
  <c r="G36" i="4" s="1"/>
  <c r="G41" i="4"/>
  <c r="G40" i="4" s="1"/>
  <c r="H40" i="4" s="1"/>
  <c r="G44" i="4"/>
  <c r="G43" i="4" s="1"/>
  <c r="H43" i="4" s="1"/>
  <c r="G47" i="4"/>
  <c r="G46" i="4" s="1"/>
  <c r="G50" i="4"/>
  <c r="G49" i="4" s="1"/>
  <c r="F25" i="4"/>
  <c r="F29" i="4"/>
  <c r="F36" i="4"/>
  <c r="F46" i="4"/>
  <c r="F49" i="4"/>
  <c r="F57" i="4"/>
  <c r="F61" i="4"/>
  <c r="F66" i="4"/>
  <c r="F73" i="4"/>
  <c r="F72" i="4" s="1"/>
  <c r="F77" i="4"/>
  <c r="F92" i="4"/>
  <c r="F88" i="4" s="1"/>
  <c r="F87" i="4" s="1"/>
  <c r="F54" i="4" s="1"/>
  <c r="F53" i="4" s="1"/>
  <c r="F4" i="4" s="1"/>
  <c r="F133" i="4"/>
  <c r="F132" i="4" s="1"/>
  <c r="F131" i="4" s="1"/>
  <c r="F130" i="4" s="1"/>
  <c r="F127" i="4"/>
  <c r="F125" i="4" s="1"/>
  <c r="G87" i="4" l="1"/>
  <c r="H87" i="4" s="1"/>
  <c r="H88" i="4"/>
  <c r="F56" i="4"/>
  <c r="F55" i="4" s="1"/>
  <c r="H25" i="4"/>
  <c r="H36" i="4"/>
  <c r="H29" i="4"/>
  <c r="H125" i="4"/>
  <c r="H46" i="4"/>
  <c r="H49" i="4"/>
  <c r="H77" i="4"/>
  <c r="H19" i="4"/>
  <c r="H57" i="4"/>
  <c r="H73" i="4"/>
  <c r="H61" i="4"/>
  <c r="H66" i="4"/>
  <c r="H37" i="4"/>
  <c r="H132" i="4"/>
  <c r="G131" i="4"/>
  <c r="G126" i="4"/>
  <c r="H127" i="4"/>
  <c r="H69" i="4"/>
  <c r="H50" i="4"/>
  <c r="H34" i="4"/>
  <c r="H26" i="4"/>
  <c r="H41" i="4"/>
  <c r="H133" i="4"/>
  <c r="H47" i="4"/>
  <c r="H23" i="4"/>
  <c r="H15" i="4"/>
  <c r="H92" i="4"/>
  <c r="H30" i="4"/>
  <c r="H44" i="4"/>
  <c r="H12" i="4"/>
  <c r="F10" i="4"/>
  <c r="G10" i="4"/>
  <c r="G56" i="4"/>
  <c r="F126" i="4"/>
  <c r="H131" i="4" l="1"/>
  <c r="G130" i="4"/>
  <c r="H72" i="4"/>
  <c r="H56" i="4"/>
  <c r="H10" i="4"/>
  <c r="H68" i="4"/>
  <c r="H126" i="4"/>
  <c r="G55" i="4"/>
  <c r="G54" i="4" s="1"/>
  <c r="H130" i="4" l="1"/>
  <c r="H55" i="4"/>
  <c r="H78" i="4"/>
  <c r="F159" i="3"/>
  <c r="G51" i="3"/>
  <c r="G49" i="3"/>
  <c r="D159" i="3"/>
  <c r="D158" i="3" s="1"/>
  <c r="D145" i="3"/>
  <c r="D144" i="3" s="1"/>
  <c r="D106" i="3"/>
  <c r="D105" i="3" s="1"/>
  <c r="F158" i="3" l="1"/>
  <c r="G158" i="3" s="1"/>
  <c r="G159" i="3"/>
  <c r="D44" i="3"/>
  <c r="D43" i="3" s="1"/>
  <c r="G14" i="3"/>
  <c r="F145" i="3"/>
  <c r="F154" i="3"/>
  <c r="F106" i="3"/>
  <c r="G56" i="3"/>
  <c r="F45" i="3"/>
  <c r="F105" i="3" l="1"/>
  <c r="F144" i="3"/>
  <c r="G145" i="3"/>
  <c r="G38" i="3"/>
  <c r="F44" i="3"/>
  <c r="G45" i="3"/>
  <c r="G106" i="3"/>
  <c r="G110" i="3"/>
  <c r="E44" i="3"/>
  <c r="H22" i="3"/>
  <c r="H26" i="3"/>
  <c r="G22" i="3"/>
  <c r="G26" i="3"/>
  <c r="H13" i="3"/>
  <c r="H8" i="3"/>
  <c r="H9" i="3"/>
  <c r="G8" i="3"/>
  <c r="G13" i="3"/>
  <c r="F35" i="3"/>
  <c r="F30" i="3" s="1"/>
  <c r="E145" i="3"/>
  <c r="E154" i="3"/>
  <c r="E159" i="3"/>
  <c r="H39" i="3"/>
  <c r="H36" i="3"/>
  <c r="E35" i="3"/>
  <c r="D35" i="3"/>
  <c r="H32" i="3"/>
  <c r="F43" i="3" l="1"/>
  <c r="G43" i="3" s="1"/>
  <c r="E30" i="3"/>
  <c r="H145" i="3"/>
  <c r="E144" i="3"/>
  <c r="H144" i="3" s="1"/>
  <c r="H154" i="3"/>
  <c r="H150" i="3"/>
  <c r="H159" i="3"/>
  <c r="E158" i="3"/>
  <c r="H158" i="3" s="1"/>
  <c r="G144" i="3"/>
  <c r="G105" i="3"/>
  <c r="G55" i="3"/>
  <c r="H45" i="3"/>
  <c r="G44" i="3"/>
  <c r="H44" i="3"/>
  <c r="H56" i="3"/>
  <c r="G31" i="3"/>
  <c r="H35" i="3"/>
  <c r="H38" i="3"/>
  <c r="D30" i="3"/>
  <c r="G30" i="3" s="1"/>
  <c r="H31" i="3"/>
  <c r="H53" i="4" l="1"/>
  <c r="H54" i="4"/>
  <c r="H30" i="3"/>
  <c r="H106" i="3" l="1"/>
  <c r="H88" i="2"/>
  <c r="H91" i="2"/>
  <c r="H93" i="2"/>
  <c r="H94" i="2"/>
  <c r="H95" i="2"/>
  <c r="H100" i="2"/>
  <c r="H73" i="2"/>
  <c r="H74" i="2"/>
  <c r="H75" i="2"/>
  <c r="H76" i="2"/>
  <c r="H77" i="2"/>
  <c r="H78" i="2"/>
  <c r="H81" i="2"/>
  <c r="H82" i="2"/>
  <c r="H83" i="2"/>
  <c r="H52" i="2"/>
  <c r="H53" i="2"/>
  <c r="H55" i="2"/>
  <c r="H56" i="2"/>
  <c r="H57" i="2"/>
  <c r="H58" i="2"/>
  <c r="H59" i="2"/>
  <c r="H60" i="2"/>
  <c r="H62" i="2"/>
  <c r="H63" i="2"/>
  <c r="H64" i="2"/>
  <c r="H65" i="2"/>
  <c r="H66" i="2"/>
  <c r="H67" i="2"/>
  <c r="H68" i="2"/>
  <c r="H69" i="2"/>
  <c r="H70" i="2"/>
  <c r="H72" i="2"/>
  <c r="H51" i="2"/>
  <c r="H38" i="2"/>
  <c r="H39" i="2"/>
  <c r="H40" i="2"/>
  <c r="H41" i="2"/>
  <c r="H43" i="2"/>
  <c r="H45" i="2"/>
  <c r="H50" i="2"/>
  <c r="H11" i="2"/>
  <c r="H17" i="2"/>
  <c r="H20" i="2"/>
  <c r="H23" i="2"/>
  <c r="H24" i="2"/>
  <c r="H26" i="2"/>
  <c r="H33" i="2"/>
  <c r="E90" i="2"/>
  <c r="E96" i="2"/>
  <c r="E99" i="2"/>
  <c r="E98" i="2" s="1"/>
  <c r="E87" i="2"/>
  <c r="E86" i="2" s="1"/>
  <c r="E49" i="2"/>
  <c r="E37" i="2"/>
  <c r="H110" i="3" l="1"/>
  <c r="E105" i="3"/>
  <c r="E43" i="3" s="1"/>
  <c r="H55" i="3"/>
  <c r="H99" i="3"/>
  <c r="E89" i="2"/>
  <c r="E85" i="2" s="1"/>
  <c r="H105" i="3" l="1"/>
  <c r="H43" i="3"/>
  <c r="E79" i="2"/>
  <c r="E80" i="2"/>
  <c r="E71" i="2"/>
  <c r="E61" i="2"/>
  <c r="E54" i="2"/>
  <c r="E48" i="2" l="1"/>
  <c r="E44" i="2" l="1"/>
  <c r="E42" i="2"/>
  <c r="E36" i="2" l="1"/>
  <c r="E35" i="2" s="1"/>
  <c r="G7" i="4"/>
  <c r="F25" i="3"/>
  <c r="D25" i="3"/>
  <c r="D21" i="3"/>
  <c r="F21" i="3"/>
  <c r="E25" i="3"/>
  <c r="E32" i="2"/>
  <c r="E31" i="2" s="1"/>
  <c r="E30" i="2" s="1"/>
  <c r="E27" i="2"/>
  <c r="E22" i="2"/>
  <c r="E19" i="2"/>
  <c r="E18" i="2" s="1"/>
  <c r="F7" i="2"/>
  <c r="E13" i="2"/>
  <c r="E12" i="2" s="1"/>
  <c r="E10" i="2"/>
  <c r="E6" i="2" s="1"/>
  <c r="E16" i="2"/>
  <c r="E15" i="2" s="1"/>
  <c r="E25" i="2"/>
  <c r="D10" i="2"/>
  <c r="D6" i="2" s="1"/>
  <c r="F99" i="2"/>
  <c r="H99" i="2" s="1"/>
  <c r="D99" i="2"/>
  <c r="D98" i="2" s="1"/>
  <c r="F96" i="2"/>
  <c r="D96" i="2"/>
  <c r="G91" i="2"/>
  <c r="G94" i="2"/>
  <c r="G95" i="2"/>
  <c r="D87" i="2"/>
  <c r="D86" i="2" s="1"/>
  <c r="F90" i="2"/>
  <c r="H90" i="2" s="1"/>
  <c r="F87" i="2"/>
  <c r="H87" i="2" s="1"/>
  <c r="G81" i="2"/>
  <c r="F80" i="2"/>
  <c r="D80" i="2"/>
  <c r="D79" i="2" s="1"/>
  <c r="G72" i="2"/>
  <c r="G73" i="2"/>
  <c r="G74" i="2"/>
  <c r="G75" i="2"/>
  <c r="G76" i="2"/>
  <c r="G78" i="2"/>
  <c r="H71" i="2"/>
  <c r="D71" i="2"/>
  <c r="F61" i="2"/>
  <c r="H61" i="2" s="1"/>
  <c r="D61" i="2"/>
  <c r="G62" i="2"/>
  <c r="G63" i="2"/>
  <c r="G64" i="2"/>
  <c r="G65" i="2"/>
  <c r="G66" i="2"/>
  <c r="G67" i="2"/>
  <c r="G68" i="2"/>
  <c r="G69" i="2"/>
  <c r="G70" i="2"/>
  <c r="G55" i="2"/>
  <c r="G56" i="2"/>
  <c r="G57" i="2"/>
  <c r="G58" i="2"/>
  <c r="G59" i="2"/>
  <c r="G60" i="2"/>
  <c r="D54" i="2"/>
  <c r="G52" i="2"/>
  <c r="G53" i="2"/>
  <c r="G51" i="2"/>
  <c r="G50" i="2"/>
  <c r="G38" i="2"/>
  <c r="G39" i="2"/>
  <c r="G40" i="2"/>
  <c r="G41" i="2"/>
  <c r="G43" i="2"/>
  <c r="G45" i="2"/>
  <c r="F49" i="2"/>
  <c r="D49" i="2"/>
  <c r="F44" i="2"/>
  <c r="H44" i="2" s="1"/>
  <c r="F42" i="2"/>
  <c r="F37" i="2"/>
  <c r="H37" i="2" s="1"/>
  <c r="D44" i="2"/>
  <c r="D42" i="2"/>
  <c r="D37" i="2"/>
  <c r="G33" i="2"/>
  <c r="F32" i="2"/>
  <c r="D32" i="2"/>
  <c r="D31" i="2" s="1"/>
  <c r="D30" i="2" s="1"/>
  <c r="G28" i="2"/>
  <c r="F27" i="2"/>
  <c r="D27" i="2"/>
  <c r="G26" i="2"/>
  <c r="G23" i="2"/>
  <c r="F22" i="2"/>
  <c r="D22" i="2"/>
  <c r="D21" i="2" s="1"/>
  <c r="G20" i="2"/>
  <c r="F19" i="2"/>
  <c r="H19" i="2" s="1"/>
  <c r="D19" i="2"/>
  <c r="D18" i="2" s="1"/>
  <c r="G17" i="2"/>
  <c r="G14" i="2"/>
  <c r="I18" i="1"/>
  <c r="G18" i="1"/>
  <c r="I15" i="1"/>
  <c r="G15" i="1"/>
  <c r="K14" i="1"/>
  <c r="K16" i="1"/>
  <c r="K17" i="1"/>
  <c r="J16" i="1"/>
  <c r="J14" i="1"/>
  <c r="J17" i="1"/>
  <c r="K13" i="1"/>
  <c r="J13" i="1"/>
  <c r="G19" i="1" l="1"/>
  <c r="J18" i="1"/>
  <c r="J15" i="1"/>
  <c r="H23" i="3"/>
  <c r="E20" i="3"/>
  <c r="H49" i="2"/>
  <c r="F48" i="2"/>
  <c r="H22" i="2"/>
  <c r="F21" i="2"/>
  <c r="I19" i="1"/>
  <c r="G6" i="4"/>
  <c r="H7" i="4"/>
  <c r="D48" i="2"/>
  <c r="D89" i="2"/>
  <c r="D85" i="2" s="1"/>
  <c r="E21" i="2"/>
  <c r="G80" i="2"/>
  <c r="H80" i="2"/>
  <c r="F18" i="2"/>
  <c r="H18" i="2" s="1"/>
  <c r="G25" i="2"/>
  <c r="H25" i="2"/>
  <c r="F31" i="2"/>
  <c r="H31" i="2" s="1"/>
  <c r="H32" i="2"/>
  <c r="G42" i="2"/>
  <c r="H42" i="2"/>
  <c r="G54" i="2"/>
  <c r="H54" i="2"/>
  <c r="G61" i="2"/>
  <c r="F79" i="2"/>
  <c r="F86" i="2"/>
  <c r="G90" i="2"/>
  <c r="F98" i="2"/>
  <c r="F89" i="2"/>
  <c r="H7" i="2"/>
  <c r="H25" i="3"/>
  <c r="G25" i="3"/>
  <c r="H21" i="3"/>
  <c r="G21" i="3"/>
  <c r="F20" i="3"/>
  <c r="D20" i="3"/>
  <c r="G37" i="2"/>
  <c r="G44" i="2"/>
  <c r="G49" i="2"/>
  <c r="G71" i="2"/>
  <c r="G27" i="2"/>
  <c r="D36" i="2"/>
  <c r="F36" i="2"/>
  <c r="G22" i="2"/>
  <c r="G32" i="2"/>
  <c r="G19" i="2"/>
  <c r="D35" i="2" l="1"/>
  <c r="F35" i="2"/>
  <c r="F85" i="2"/>
  <c r="E5" i="2"/>
  <c r="I34" i="1"/>
  <c r="K34" i="1" s="1"/>
  <c r="J19" i="1"/>
  <c r="G5" i="4"/>
  <c r="H6" i="4"/>
  <c r="G31" i="2"/>
  <c r="H21" i="2"/>
  <c r="G18" i="2"/>
  <c r="F30" i="2"/>
  <c r="G30" i="2" s="1"/>
  <c r="H89" i="2"/>
  <c r="G89" i="2"/>
  <c r="H98" i="2"/>
  <c r="H48" i="2"/>
  <c r="G48" i="2"/>
  <c r="G79" i="2"/>
  <c r="H79" i="2"/>
  <c r="G36" i="2"/>
  <c r="H36" i="2"/>
  <c r="G21" i="2"/>
  <c r="H86" i="2"/>
  <c r="G20" i="3"/>
  <c r="H20" i="3"/>
  <c r="H85" i="2" l="1"/>
  <c r="G85" i="2"/>
  <c r="H4" i="4"/>
  <c r="H5" i="4"/>
  <c r="H30" i="2"/>
  <c r="H35" i="2"/>
  <c r="G35" i="2"/>
  <c r="F16" i="2"/>
  <c r="H16" i="2" s="1"/>
  <c r="D16" i="2"/>
  <c r="D15" i="2" s="1"/>
  <c r="F13" i="2"/>
  <c r="D13" i="2"/>
  <c r="D12" i="2" s="1"/>
  <c r="D5" i="2" s="1"/>
  <c r="F10" i="2"/>
  <c r="H10" i="2" l="1"/>
  <c r="F6" i="2"/>
  <c r="G13" i="2"/>
  <c r="G16" i="2"/>
  <c r="F12" i="2"/>
  <c r="G12" i="2" s="1"/>
  <c r="F15" i="2"/>
  <c r="F7" i="5"/>
  <c r="E7" i="5"/>
  <c r="E5" i="5" s="1"/>
  <c r="D7" i="5"/>
  <c r="D6" i="5" s="1"/>
  <c r="D5" i="5" s="1"/>
  <c r="F5" i="5"/>
  <c r="D11" i="3"/>
  <c r="E7" i="3"/>
  <c r="E6" i="3" s="1"/>
  <c r="E5" i="3" s="1"/>
  <c r="F7" i="3"/>
  <c r="D7" i="3"/>
  <c r="D6" i="3" s="1"/>
  <c r="F5" i="2" l="1"/>
  <c r="D5" i="3"/>
  <c r="G15" i="2"/>
  <c r="H15" i="2"/>
  <c r="H6" i="2"/>
  <c r="G6" i="2"/>
  <c r="F11" i="3"/>
  <c r="H12" i="3"/>
  <c r="G12" i="3"/>
  <c r="F6" i="3"/>
  <c r="H7" i="3"/>
  <c r="G7" i="3"/>
  <c r="H18" i="1"/>
  <c r="K18" i="1" s="1"/>
  <c r="H15" i="1"/>
  <c r="K15" i="1" s="1"/>
  <c r="F5" i="3" l="1"/>
  <c r="K19" i="1"/>
  <c r="H5" i="2"/>
  <c r="G5" i="2"/>
  <c r="G6" i="3"/>
  <c r="H6" i="3"/>
  <c r="H11" i="3"/>
  <c r="G11" i="3"/>
  <c r="H5" i="3" l="1"/>
  <c r="G5" i="3"/>
</calcChain>
</file>

<file path=xl/sharedStrings.xml><?xml version="1.0" encoding="utf-8"?>
<sst xmlns="http://schemas.openxmlformats.org/spreadsheetml/2006/main" count="620" uniqueCount="267">
  <si>
    <t>I. OPĆI DIO</t>
  </si>
  <si>
    <t>PRIHODI POSLOVANJA</t>
  </si>
  <si>
    <t>PRIHODI OD PRODAJE NEFINANCIJSKE IMOVINE</t>
  </si>
  <si>
    <t>RASHODI  POSLOVANJA</t>
  </si>
  <si>
    <t>RASHODI ZA NABAVU NEFINANCIJSKE IMOVINE</t>
  </si>
  <si>
    <t>RAZLIKA - VIŠAK / MANJAK</t>
  </si>
  <si>
    <t>PRIMICI OD FINANCIJSKE IMOVINE I ZADUŽIVANJA</t>
  </si>
  <si>
    <t>IZDACI ZA FINANCIJSKU IMOVINU I OTPLATE ZAJMOVA</t>
  </si>
  <si>
    <t>NETO FINANCIRANJE</t>
  </si>
  <si>
    <t>Konto</t>
  </si>
  <si>
    <t>Naziv</t>
  </si>
  <si>
    <t>INDEKS</t>
  </si>
  <si>
    <t>6(5/3*100)</t>
  </si>
  <si>
    <t>7(5/4*100)</t>
  </si>
  <si>
    <t>B) RAČUNA FINANCIRANJA</t>
  </si>
  <si>
    <t>C) RASPOLOŽIVA SREDSTVA IZ PRETHODNE GODINE</t>
  </si>
  <si>
    <t>A) RAČUN PRIHODA I RASHODA</t>
  </si>
  <si>
    <t>A. RAČUN PRIHODA I RASHODA</t>
  </si>
  <si>
    <t>PRIHODI I RASHODI PREMA EKONOMSKOJ KLASIFIKACIJI</t>
  </si>
  <si>
    <t>BROJČANA OZNAKA I NAZIV RAČUNA PRIHODA I RAHODA</t>
  </si>
  <si>
    <t>5=4/2*100</t>
  </si>
  <si>
    <t>6=4/3*100</t>
  </si>
  <si>
    <t>Prihodi od upravnih i administrativnih pristojbi, pristojbi po posebnim propisima i naknada</t>
  </si>
  <si>
    <t>652</t>
  </si>
  <si>
    <t>Prihodi po posebnim propisima</t>
  </si>
  <si>
    <t>6526</t>
  </si>
  <si>
    <t xml:space="preserve">Ostali nespomenuti prihodi </t>
  </si>
  <si>
    <t>Višak/manjak prihoda</t>
  </si>
  <si>
    <t>Prijevozna sredstva u cestovnom prometu</t>
  </si>
  <si>
    <t>RASHODI POSLOVANJA</t>
  </si>
  <si>
    <t>Rashodi za zaposlene</t>
  </si>
  <si>
    <t>311</t>
  </si>
  <si>
    <t>Plaće</t>
  </si>
  <si>
    <t>3111</t>
  </si>
  <si>
    <t>Plaće za redovan rad</t>
  </si>
  <si>
    <t>Plaće u naravi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</si>
  <si>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</si>
  <si>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</si>
  <si>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</si>
  <si>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</si>
  <si>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</si>
  <si>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</si>
  <si>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</si>
  <si>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</si>
  <si>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</si>
  <si>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</si>
  <si>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</si>
  <si>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</si>
  <si>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</si>
  <si>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</si>
  <si>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</si>
  <si>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</si>
  <si>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</si>
  <si>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</si>
  <si>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</si>
  <si>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</si>
  <si>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</si>
  <si>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</si>
  <si>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Materijal i dijelovi za tekuće i investicijsko održavanje</t>
  </si>
  <si>
    <t>3225</t>
  </si>
  <si>
    <t>Sitni inventar i auto gume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</si>
  <si>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</si>
  <si>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</si>
  <si>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</si>
  <si>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</si>
  <si>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</si>
  <si>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</si>
  <si>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</si>
  <si>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</si>
  <si>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</si>
  <si>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</si>
  <si>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</si>
  <si>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</si>
  <si>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</si>
  <si>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Zdravstvene i veterinarske usluge</t>
  </si>
  <si>
    <t>3237</t>
  </si>
  <si>
    <t>Intelektualne i osobne usluge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</si>
  <si>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</si>
  <si>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</si>
  <si>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</si>
  <si>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</si>
  <si>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</si>
  <si>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</si>
  <si>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predstavničkih i izvršnih tijela, povjerenstava i sl.</t>
  </si>
  <si>
    <t>3292</t>
  </si>
  <si>
    <t>Premije osiguranja</t>
  </si>
  <si>
    <t>3293</t>
  </si>
  <si>
    <t>Reprezentacija</t>
  </si>
  <si>
    <t>3294</t>
  </si>
  <si>
    <t>Članarine i norme</t>
  </si>
  <si>
    <t>Pristojbe i naknade</t>
  </si>
  <si>
    <t>Troškovi sudskih postupaka</t>
  </si>
  <si>
    <t>3299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</si>
  <si>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</si>
  <si>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</si>
  <si>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</si>
  <si>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</si>
  <si>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</si>
  <si>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</si>
  <si>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</si>
  <si>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</si>
  <si>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</si>
  <si>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</si>
  <si>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</si>
  <si>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</si>
  <si>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</si>
  <si>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</si>
  <si>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</si>
  <si>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</si>
  <si>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Oprema za održavanje i zaštitu</t>
  </si>
  <si>
    <t>Instrumenti, uređaji i strojevi</t>
  </si>
  <si>
    <t>Rashodi za dodatna ulaganja na nefinancijskoj imovini</t>
  </si>
  <si>
    <t>Prihodi od prodaje proizvoda i robe te pruženih usluga i prihodi od donacija</t>
  </si>
  <si>
    <t>661</t>
  </si>
  <si>
    <t>Prihodi od prodaje proizvoda i robe te pruženih usluga</t>
  </si>
  <si>
    <t>Prihodi od pruženih usluga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</si>
  <si>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</si>
  <si>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</si>
  <si>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</si>
  <si>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od HZZO-a na temelju ugovornih obveza</t>
  </si>
  <si>
    <t>Plaće za posebne uvjete rada</t>
  </si>
  <si>
    <t>3214</t>
  </si>
  <si>
    <t>Ostale naknade troškova zaposlenima</t>
  </si>
  <si>
    <t>3222</t>
  </si>
  <si>
    <t>Materijal i sirovine</t>
  </si>
  <si>
    <r>
      <t xml:space="preserve">Rashodi za nabavu neproizvedene </t>
    </r>
    <r>
      <rPr>
        <b/>
        <sz val="10"/>
        <rFont val="Arial"/>
        <family val="2"/>
        <charset val="238"/>
      </rPr>
      <t>dugotrajne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imovine</t>
    </r>
  </si>
  <si>
    <t>4124</t>
  </si>
  <si>
    <t>Ostala prava</t>
  </si>
  <si>
    <t>412</t>
  </si>
  <si>
    <t>Nematerijalna imovina</t>
  </si>
  <si>
    <t>Prijevozna sredstva</t>
  </si>
  <si>
    <t>4231</t>
  </si>
  <si>
    <t>4521</t>
  </si>
  <si>
    <t>Dodatna ulaganja na postrojenjima i opremi</t>
  </si>
  <si>
    <t>UKUPAN DONOS VIŠKA / MANJKA IZ PRETHODNE(IH) GODINE</t>
  </si>
  <si>
    <t>PRIHODI I RASHODI PREMA IZVORIMA FINANCIRANJA</t>
  </si>
  <si>
    <t>BROJČANA OZNAKA I NAZIV IZVORA FINANCIRANJA</t>
  </si>
  <si>
    <t>OPĆI PRIHODI I PRIMICI</t>
  </si>
  <si>
    <t>Opći prihodi i primici</t>
  </si>
  <si>
    <t>PRIHODI OD PRODAJE ILI ZAMJENE NEFINANCIJSKE IMOVINE I NAKNADE S NASLOVA OSIGURANJA</t>
  </si>
  <si>
    <t xml:space="preserve">UKUPNO PRIHODI </t>
  </si>
  <si>
    <t>PRIHODI ZA POSEBNE NAMJENE-HZZO</t>
  </si>
  <si>
    <t>4.A.</t>
  </si>
  <si>
    <t>PRIHODI ZA POSEBNE NAMJENE- OSTALO (USTANOVE U ZDRAVSTVU)</t>
  </si>
  <si>
    <t>Prihodi za posebne namjene - ostalo (ustanove u zdravstvu)</t>
  </si>
  <si>
    <t>4.I.</t>
  </si>
  <si>
    <t>PRIHODI ZA POSEBNE NAMJENE- HZZO</t>
  </si>
  <si>
    <t>PRIHODI ZA POSEBNE NAMJENE - HZZO</t>
  </si>
  <si>
    <t>VLASTITI PRIHODI</t>
  </si>
  <si>
    <t>3.1.</t>
  </si>
  <si>
    <t>Vlastiti prihodi - ustanove u zdravstvu</t>
  </si>
  <si>
    <t>7.2.</t>
  </si>
  <si>
    <t>UKUPNO RASHODI</t>
  </si>
  <si>
    <t>Ostali nespomenuti prihodi</t>
  </si>
  <si>
    <t>Medicinska i laboratorijska oprema</t>
  </si>
  <si>
    <t>3.5.</t>
  </si>
  <si>
    <t>VLASTITI PRIHODI- PRENESNI VIŠAK PRIHODA- USTANOVE U ZDRAVST</t>
  </si>
  <si>
    <t>4224</t>
  </si>
  <si>
    <t>4225</t>
  </si>
  <si>
    <t>3112</t>
  </si>
  <si>
    <t>3113</t>
  </si>
  <si>
    <t>3114</t>
  </si>
  <si>
    <t>3236</t>
  </si>
  <si>
    <t>3238</t>
  </si>
  <si>
    <t>Plaće za prekovremeni rad</t>
  </si>
  <si>
    <t>ZAVOD ZA JAVNO ZDRAVSTVO ZAGREBAČKE ŽUPANIJE (42303)</t>
  </si>
  <si>
    <t>42303</t>
  </si>
  <si>
    <t>1002</t>
  </si>
  <si>
    <t>KAPITALNA ULAGANJA U ZDRAVSTVU</t>
  </si>
  <si>
    <t>K100001</t>
  </si>
  <si>
    <t>IZGRADNJA I OPREMANJE ZDRAVSTVENIH USTANOVA</t>
  </si>
  <si>
    <t>Rashodi  za nabavu proizvedene dugotrajne imovine</t>
  </si>
  <si>
    <t>1017</t>
  </si>
  <si>
    <t>JAVNOZDRAVSTVENI PRIORITETI I PREVENCIJA BOLESTI</t>
  </si>
  <si>
    <t>A100001</t>
  </si>
  <si>
    <t>DDD MJERE - PROMICANJE I INFORMIRANJE</t>
  </si>
  <si>
    <t>Rashodi poslovanja</t>
  </si>
  <si>
    <t>A100002</t>
  </si>
  <si>
    <t>PROGRAM ZAŠTITE MENTALNOG ZDRAVLJA</t>
  </si>
  <si>
    <t>A100003</t>
  </si>
  <si>
    <t>PROGRAM PREVENCIJE PUŠENJA</t>
  </si>
  <si>
    <t>A100004</t>
  </si>
  <si>
    <t>PROMICANJE TJELESNE AKTIVNOSTI I PREVENCIJE PRETILOSTI</t>
  </si>
  <si>
    <t>A100005</t>
  </si>
  <si>
    <t>PROGRAM RANOG OTKRIVANJA ŠEĆERNE BOLESTI</t>
  </si>
  <si>
    <t>A100006</t>
  </si>
  <si>
    <t>PROGRAM PREVENCIJE SPOLNO PRENOSIVIH BOLESTI U OSNOVNIM I SREDNJIM ŠKOLAMA</t>
  </si>
  <si>
    <t>A100007</t>
  </si>
  <si>
    <t>MJERENJE KONCENTRACIJE PELUDI AMBROZIJE U ZRAKU</t>
  </si>
  <si>
    <t>A100008</t>
  </si>
  <si>
    <t>PROGRAM IZVANBOLNIČKOG LIJEČENJA OVISNOSTI</t>
  </si>
  <si>
    <t>A100012</t>
  </si>
  <si>
    <t>NACIONALNI PROGRAM PREVENCIJE RAKA DOJKE</t>
  </si>
  <si>
    <t>A100015</t>
  </si>
  <si>
    <t>SAVJETOVALIŠTE ZA CIJEPLJENJE</t>
  </si>
  <si>
    <t>A100016</t>
  </si>
  <si>
    <t>PROGRAM „RAZUMNO S ANTIBIOTICIMA“</t>
  </si>
  <si>
    <t>A100017</t>
  </si>
  <si>
    <t>PROGRAM "POMOZI DA"</t>
  </si>
  <si>
    <t>1003</t>
  </si>
  <si>
    <t>PROGRAM REDOVNE DJELATNOSTI- JAVNO ZDRAVSTVENA ZAŠTITA</t>
  </si>
  <si>
    <t>PRIMARNA ZDRAVSTVENA ZAŠTITA</t>
  </si>
  <si>
    <t>Plaće (bruto)</t>
  </si>
  <si>
    <t>Nakande troškova zaposlenima</t>
  </si>
  <si>
    <t>Finanacijski rashodi</t>
  </si>
  <si>
    <t>Rashodi za nabavu nefinancijske imovine</t>
  </si>
  <si>
    <t>VLASTITI PRIHODI -PRENESENI VIŠAK PRIHODA (USTANOVE U ZDRAVSTVU)</t>
  </si>
  <si>
    <t>PRIHODI OD NEF.  IMOV. I NADOK. ŠTETA S OSNO. OSIG.- U. U ZD</t>
  </si>
  <si>
    <t>POSEBNI DIO</t>
  </si>
  <si>
    <t>BROJČANA OZNAKA I NAZIV</t>
  </si>
  <si>
    <t>4(3/2*100)</t>
  </si>
  <si>
    <t>UKUPNO PRIHODI</t>
  </si>
  <si>
    <t xml:space="preserve">Prihodi od prodaje proizvedene dugotrajne imovine </t>
  </si>
  <si>
    <t>Prihodi iz  nadležnog proračuna za financiranje rashoda poslovanja</t>
  </si>
  <si>
    <t>Prihodi iz nadležnog proračuna za financiranje rashoda za nabavu nefinancijske imovine</t>
  </si>
  <si>
    <t>B . RAČUN FINANCIRANJA</t>
  </si>
  <si>
    <t>PRIMICI I IZDACI PREMA EKONOMSKOJ KLASIFIKACIJI</t>
  </si>
  <si>
    <t>BROJČANA OZNAKA I NAZIV RAČUNA PRIMITAKA I IZDATAKA</t>
  </si>
  <si>
    <t>Izdaci za otplatu glavnice primljenih kredita i zajmova</t>
  </si>
  <si>
    <t>Otplata glavnice primljenih zajmova od trgovačkih društva i obrtnika izvan javnog sektora</t>
  </si>
  <si>
    <t xml:space="preserve">Pomoći iz inozemstva i od subjekata unutar općeg proračuna </t>
  </si>
  <si>
    <t>Pomoći proračunskim korisnicima iz proračuna koji im nije nadležan</t>
  </si>
  <si>
    <t>Tekuće pomoći proračunskim korisnicima iz proračuna koji im nije nadležan</t>
  </si>
  <si>
    <t xml:space="preserve">Prihodi od imovine </t>
  </si>
  <si>
    <t xml:space="preserve">Prihodi od financijske imovine </t>
  </si>
  <si>
    <t>Kamate na oročena sredstva i depozite po viđenju</t>
  </si>
  <si>
    <t>Kazne, upravne mjere i ostali prihodi</t>
  </si>
  <si>
    <t>Ostali prihodi</t>
  </si>
  <si>
    <t xml:space="preserve">Prihodi od prodaje prijevoznih sredstava </t>
  </si>
  <si>
    <t xml:space="preserve">Pomoći od međunarodnih organizacija te institucija i tijela EU </t>
  </si>
  <si>
    <t>Tekuće pomoći od međunarodnih organizacija</t>
  </si>
  <si>
    <t>POMOĆI</t>
  </si>
  <si>
    <t>5.H</t>
  </si>
  <si>
    <t>Pomoći ustanove u zdravstvu</t>
  </si>
  <si>
    <t>Tekuće pomoći  proračunskim korisnicima  iz proračuna koji im nije nadležan</t>
  </si>
  <si>
    <t>5.Y</t>
  </si>
  <si>
    <t>EU pomoći</t>
  </si>
  <si>
    <t>Tekuće pomoći od institucija i tijela EU</t>
  </si>
  <si>
    <t>Prihodi od nefinancisjke imovine i nadoknade šteta s osnove osiguranja (ustanove u zdravsvu)</t>
  </si>
  <si>
    <t>5.H.</t>
  </si>
  <si>
    <t>Prihodi od nefinancijske imovine i nadoknade šteta s osnove osiguranja (ustanove u zdravstvu)</t>
  </si>
  <si>
    <t>VIŠAK/MANJAK + NETO ZADUŽIVANJE/FINANCIRANJE + RASPOLOŽIVA SREDSTVA IZ PREDHODNIH GODINA</t>
  </si>
  <si>
    <t>Mokrička 54, Zaprešić</t>
  </si>
  <si>
    <t>OIB: 20717593431</t>
  </si>
  <si>
    <t>Zavod za javno zdravstvo Zagrebačke županije</t>
  </si>
  <si>
    <t xml:space="preserve"> IZVJEŠTAJ O IZVRŠENJU FINANCIJSKOG PLANA                                            ZAVODA ZA JAVNO ZDRAVSTVO ZAGREBAČKE ŽUPANIJE                                       ZA RAZDOBLJE I. - VI. 2023. GODINE</t>
  </si>
  <si>
    <t>Izvršenje    I.-VI.2022.</t>
  </si>
  <si>
    <t>Izvorni plan 2023.</t>
  </si>
  <si>
    <t>Izvršenje        I.-VI.2023.</t>
  </si>
  <si>
    <t>IZVORNI PLAN 2023.</t>
  </si>
  <si>
    <t>IZVRŠENJE    I.-VI.2023.</t>
  </si>
  <si>
    <t>Izvršenje       I.-VI.2022.</t>
  </si>
  <si>
    <t>Izvršenje     I.-VI.2022.</t>
  </si>
  <si>
    <t>T100001</t>
  </si>
  <si>
    <t>4.Š.</t>
  </si>
  <si>
    <t>PRIHODI ZA POSEBNE NAMJENE - VIŠAK - USTANOVE U ZDRAVSTVU</t>
  </si>
  <si>
    <t>4.X.</t>
  </si>
  <si>
    <t>PRIHODI ZA POSEBNE NAMJENE - VIŠAK PRIHODA – HZZO</t>
  </si>
  <si>
    <t>5.Š.</t>
  </si>
  <si>
    <t>VLASTITI PRIHODI- USTANOVE U ZDRAVSTVU</t>
  </si>
  <si>
    <t>POMOĆI - USTANOVE U ZDRAVSTVU</t>
  </si>
  <si>
    <t>POMOĆI- VIŠAK PRIHODA- USTANOVE U ZDRAVSTVU</t>
  </si>
  <si>
    <t>Vlastiti prihodi - preneseni višak prihoda - ustanove u zdravstvu</t>
  </si>
  <si>
    <t>Prihodi za posebne namjene - višak - ustanove u zdravstvu</t>
  </si>
  <si>
    <t>Pomoći - višak prihoda - ustanove u zdravstvu</t>
  </si>
  <si>
    <t>Prihodi za posebne namjene - HZZO</t>
  </si>
  <si>
    <t>Rashodi za nabavu neproizvedene dugotrajne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</si>
</sst>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#,##0.00;[$-41A]&quot;- &quot;#,##0.00"/>
  </numFmts>
  <fonts count="3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Geneva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theme="1"/>
      <name val="Arial"/>
      <family val="2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3535FF"/>
      </patternFill>
    </fill>
    <fill>
      <patternFill patternType="solid">
        <fgColor theme="0"/>
        <bgColor rgb="FFA3C9B9"/>
      </patternFill>
    </fill>
    <fill>
      <patternFill patternType="solid">
        <fgColor theme="0"/>
        <bgColor rgb="FFC1C1FF"/>
      </patternFill>
    </fill>
    <fill>
      <patternFill patternType="solid">
        <fgColor theme="0"/>
        <bgColor rgb="FFE1E1FF"/>
      </patternFill>
    </fill>
    <fill>
      <patternFill patternType="solid">
        <fgColor theme="0"/>
        <bgColor rgb="FFFEDE01"/>
      </patternFill>
    </fill>
    <fill>
      <patternFill patternType="solid">
        <fgColor theme="0"/>
        <bgColor rgb="FFFFFFFF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rgb="FF000000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/>
      <right style="hair">
        <color indexed="64"/>
      </right>
      <top style="hair">
        <color indexed="64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indexed="64"/>
      </left>
      <right/>
      <top style="hair">
        <color rgb="FF000000"/>
      </top>
      <bottom/>
      <diagonal/>
    </border>
    <border>
      <left/>
      <right style="hair">
        <color indexed="64"/>
      </right>
      <top style="hair">
        <color rgb="FF000000"/>
      </top>
      <bottom/>
      <diagonal/>
    </border>
  </borders>
  <cellStyleXfs count="7">
    <xf numFmtId="0" fontId="0" fillId="0" borderId="0"/>
    <xf numFmtId="0" fontId="1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left" wrapText="1"/>
    </xf>
    <xf numFmtId="0" fontId="11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15" fillId="0" borderId="0" xfId="0" applyFont="1"/>
    <xf numFmtId="0" fontId="16" fillId="0" borderId="2" xfId="0" quotePrefix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/>
    </xf>
    <xf numFmtId="0" fontId="0" fillId="0" borderId="5" xfId="0" applyBorder="1"/>
    <xf numFmtId="3" fontId="6" fillId="3" borderId="5" xfId="0" applyNumberFormat="1" applyFont="1" applyFill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4" fontId="7" fillId="0" borderId="5" xfId="1" applyNumberFormat="1" applyFont="1" applyBorder="1" applyAlignment="1">
      <alignment horizontal="center" vertical="center" wrapText="1"/>
    </xf>
    <xf numFmtId="0" fontId="16" fillId="0" borderId="5" xfId="0" quotePrefix="1" applyFont="1" applyBorder="1" applyAlignment="1">
      <alignment horizontal="center"/>
    </xf>
    <xf numFmtId="0" fontId="16" fillId="0" borderId="5" xfId="0" quotePrefix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right" vertical="top"/>
    </xf>
    <xf numFmtId="3" fontId="7" fillId="3" borderId="5" xfId="0" applyNumberFormat="1" applyFont="1" applyFill="1" applyBorder="1" applyAlignment="1">
      <alignment horizontal="right" vertical="center" wrapText="1"/>
    </xf>
    <xf numFmtId="3" fontId="6" fillId="3" borderId="5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top"/>
    </xf>
    <xf numFmtId="0" fontId="6" fillId="0" borderId="2" xfId="0" quotePrefix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3" fontId="9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0" borderId="0" xfId="4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18" fillId="0" borderId="2" xfId="0" applyFont="1" applyBorder="1" applyAlignment="1">
      <alignment horizontal="center" vertical="center" wrapText="1"/>
    </xf>
    <xf numFmtId="0" fontId="16" fillId="0" borderId="2" xfId="2" quotePrefix="1" applyFont="1" applyBorder="1" applyAlignment="1">
      <alignment horizontal="center" vertical="center" wrapText="1"/>
    </xf>
    <xf numFmtId="3" fontId="19" fillId="0" borderId="5" xfId="1" applyNumberFormat="1" applyFont="1" applyBorder="1" applyAlignment="1">
      <alignment horizontal="center" vertical="center" wrapText="1"/>
    </xf>
    <xf numFmtId="4" fontId="19" fillId="0" borderId="5" xfId="1" applyNumberFormat="1" applyFont="1" applyBorder="1" applyAlignment="1">
      <alignment horizontal="center" vertical="center" wrapText="1"/>
    </xf>
    <xf numFmtId="0" fontId="18" fillId="0" borderId="0" xfId="0" applyFont="1"/>
    <xf numFmtId="0" fontId="16" fillId="0" borderId="6" xfId="2" quotePrefix="1" applyFont="1" applyBorder="1" applyAlignment="1">
      <alignment horizontal="center" vertical="center" wrapText="1"/>
    </xf>
    <xf numFmtId="3" fontId="19" fillId="0" borderId="6" xfId="1" applyNumberFormat="1" applyFont="1" applyBorder="1" applyAlignment="1">
      <alignment horizontal="center" vertical="center" wrapText="1"/>
    </xf>
    <xf numFmtId="4" fontId="19" fillId="0" borderId="6" xfId="1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6" fillId="0" borderId="6" xfId="3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4" fillId="0" borderId="6" xfId="3" applyBorder="1" applyAlignment="1">
      <alignment horizontal="left" vertical="center" wrapText="1"/>
    </xf>
    <xf numFmtId="3" fontId="9" fillId="0" borderId="6" xfId="0" applyNumberFormat="1" applyFont="1" applyBorder="1" applyAlignment="1">
      <alignment horizontal="right" vertical="center"/>
    </xf>
    <xf numFmtId="4" fontId="7" fillId="0" borderId="6" xfId="1" applyNumberFormat="1" applyFont="1" applyBorder="1" applyAlignment="1">
      <alignment horizontal="center" vertical="center" wrapText="1"/>
    </xf>
    <xf numFmtId="0" fontId="6" fillId="0" borderId="6" xfId="4" applyFont="1" applyBorder="1" applyAlignment="1">
      <alignment horizontal="left" vertical="center" wrapText="1"/>
    </xf>
    <xf numFmtId="0" fontId="4" fillId="0" borderId="6" xfId="4" applyBorder="1" applyAlignment="1">
      <alignment horizontal="left" vertical="center" wrapText="1"/>
    </xf>
    <xf numFmtId="0" fontId="9" fillId="0" borderId="6" xfId="0" applyFont="1" applyBorder="1"/>
    <xf numFmtId="0" fontId="6" fillId="0" borderId="6" xfId="5" applyFont="1" applyBorder="1" applyAlignment="1">
      <alignment horizontal="left" vertical="center" wrapText="1"/>
    </xf>
    <xf numFmtId="0" fontId="4" fillId="0" borderId="6" xfId="5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6" fillId="0" borderId="9" xfId="2" quotePrefix="1" applyFont="1" applyBorder="1" applyAlignment="1">
      <alignment horizontal="center" vertical="center" wrapText="1"/>
    </xf>
    <xf numFmtId="0" fontId="0" fillId="3" borderId="5" xfId="0" applyFill="1" applyBorder="1" applyAlignment="1">
      <alignment vertical="top"/>
    </xf>
    <xf numFmtId="0" fontId="22" fillId="0" borderId="0" xfId="0" applyFont="1"/>
    <xf numFmtId="0" fontId="18" fillId="0" borderId="3" xfId="0" applyFont="1" applyBorder="1" applyAlignment="1">
      <alignment horizontal="center" vertical="center" wrapText="1"/>
    </xf>
    <xf numFmtId="0" fontId="16" fillId="0" borderId="4" xfId="2" quotePrefix="1" applyFont="1" applyBorder="1" applyAlignment="1">
      <alignment horizontal="center" vertical="center" wrapText="1"/>
    </xf>
    <xf numFmtId="0" fontId="13" fillId="0" borderId="0" xfId="0" applyFont="1"/>
    <xf numFmtId="0" fontId="22" fillId="0" borderId="6" xfId="0" applyFont="1" applyBorder="1"/>
    <xf numFmtId="0" fontId="24" fillId="0" borderId="12" xfId="0" applyFont="1" applyBorder="1" applyAlignment="1" applyProtection="1">
      <alignment horizontal="center" vertical="center" wrapText="1" readingOrder="1"/>
      <protection locked="0"/>
    </xf>
    <xf numFmtId="0" fontId="6" fillId="0" borderId="5" xfId="2" quotePrefix="1" applyFont="1" applyBorder="1" applyAlignment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 readingOrder="1"/>
      <protection locked="0"/>
    </xf>
    <xf numFmtId="0" fontId="25" fillId="4" borderId="15" xfId="0" applyFont="1" applyFill="1" applyBorder="1" applyAlignment="1" applyProtection="1">
      <alignment vertical="top" wrapText="1" readingOrder="1"/>
      <protection locked="0"/>
    </xf>
    <xf numFmtId="164" fontId="24" fillId="5" borderId="15" xfId="0" applyNumberFormat="1" applyFont="1" applyFill="1" applyBorder="1" applyAlignment="1" applyProtection="1">
      <alignment wrapText="1" readingOrder="1"/>
      <protection locked="0"/>
    </xf>
    <xf numFmtId="0" fontId="24" fillId="6" borderId="15" xfId="0" applyFont="1" applyFill="1" applyBorder="1" applyAlignment="1" applyProtection="1">
      <alignment vertical="top" wrapText="1" readingOrder="1"/>
      <protection locked="0"/>
    </xf>
    <xf numFmtId="164" fontId="24" fillId="6" borderId="15" xfId="0" applyNumberFormat="1" applyFont="1" applyFill="1" applyBorder="1" applyAlignment="1" applyProtection="1">
      <alignment vertical="top" wrapText="1" readingOrder="1"/>
      <protection locked="0"/>
    </xf>
    <xf numFmtId="0" fontId="24" fillId="7" borderId="15" xfId="0" applyFont="1" applyFill="1" applyBorder="1" applyAlignment="1" applyProtection="1">
      <alignment vertical="top" wrapText="1" readingOrder="1"/>
      <protection locked="0"/>
    </xf>
    <xf numFmtId="164" fontId="24" fillId="7" borderId="15" xfId="0" applyNumberFormat="1" applyFont="1" applyFill="1" applyBorder="1" applyAlignment="1" applyProtection="1">
      <alignment vertical="top" wrapText="1" readingOrder="1"/>
      <protection locked="0"/>
    </xf>
    <xf numFmtId="0" fontId="24" fillId="9" borderId="15" xfId="0" applyFont="1" applyFill="1" applyBorder="1" applyAlignment="1" applyProtection="1">
      <alignment vertical="top" wrapText="1" readingOrder="1"/>
      <protection locked="0"/>
    </xf>
    <xf numFmtId="164" fontId="24" fillId="9" borderId="15" xfId="0" applyNumberFormat="1" applyFont="1" applyFill="1" applyBorder="1" applyAlignment="1" applyProtection="1">
      <alignment vertical="top" wrapText="1" readingOrder="1"/>
      <protection locked="0"/>
    </xf>
    <xf numFmtId="0" fontId="22" fillId="2" borderId="15" xfId="0" applyFont="1" applyFill="1" applyBorder="1" applyAlignment="1" applyProtection="1">
      <alignment vertical="top" wrapText="1" readingOrder="1"/>
      <protection locked="0"/>
    </xf>
    <xf numFmtId="164" fontId="22" fillId="2" borderId="15" xfId="0" applyNumberFormat="1" applyFont="1" applyFill="1" applyBorder="1" applyAlignment="1" applyProtection="1">
      <alignment vertical="top" wrapText="1" readingOrder="1"/>
      <protection locked="0"/>
    </xf>
    <xf numFmtId="0" fontId="22" fillId="9" borderId="15" xfId="0" applyFont="1" applyFill="1" applyBorder="1" applyAlignment="1" applyProtection="1">
      <alignment vertical="top" wrapText="1" readingOrder="1"/>
      <protection locked="0"/>
    </xf>
    <xf numFmtId="164" fontId="22" fillId="9" borderId="15" xfId="0" applyNumberFormat="1" applyFont="1" applyFill="1" applyBorder="1" applyAlignment="1" applyProtection="1">
      <alignment vertical="top" wrapText="1" readingOrder="1"/>
      <protection locked="0"/>
    </xf>
    <xf numFmtId="164" fontId="24" fillId="2" borderId="15" xfId="0" applyNumberFormat="1" applyFont="1" applyFill="1" applyBorder="1" applyAlignment="1" applyProtection="1">
      <alignment vertical="top" wrapText="1" readingOrder="1"/>
      <protection locked="0"/>
    </xf>
    <xf numFmtId="0" fontId="24" fillId="2" borderId="15" xfId="0" applyFont="1" applyFill="1" applyBorder="1" applyAlignment="1" applyProtection="1">
      <alignment vertical="top" wrapText="1" readingOrder="1"/>
      <protection locked="0"/>
    </xf>
    <xf numFmtId="0" fontId="24" fillId="8" borderId="15" xfId="0" applyFont="1" applyFill="1" applyBorder="1" applyAlignment="1" applyProtection="1">
      <alignment vertical="top" wrapText="1" readingOrder="1"/>
      <protection locked="0"/>
    </xf>
    <xf numFmtId="164" fontId="24" fillId="8" borderId="15" xfId="0" applyNumberFormat="1" applyFont="1" applyFill="1" applyBorder="1" applyAlignment="1" applyProtection="1">
      <alignment vertical="top" wrapText="1" readingOrder="1"/>
      <protection locked="0"/>
    </xf>
    <xf numFmtId="0" fontId="1" fillId="3" borderId="5" xfId="0" applyFont="1" applyFill="1" applyBorder="1" applyAlignment="1">
      <alignment horizontal="center" vertical="center"/>
    </xf>
    <xf numFmtId="3" fontId="7" fillId="0" borderId="5" xfId="0" applyNumberFormat="1" applyFont="1" applyBorder="1" applyAlignment="1">
      <alignment horizontal="right" vertical="top" wrapText="1"/>
    </xf>
    <xf numFmtId="4" fontId="7" fillId="0" borderId="6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4" fillId="0" borderId="6" xfId="3" applyNumberFormat="1" applyBorder="1" applyAlignment="1">
      <alignment vertical="center" wrapText="1"/>
    </xf>
    <xf numFmtId="4" fontId="7" fillId="0" borderId="0" xfId="0" applyNumberFormat="1" applyFont="1" applyAlignment="1">
      <alignment vertical="center"/>
    </xf>
    <xf numFmtId="4" fontId="7" fillId="0" borderId="6" xfId="0" applyNumberFormat="1" applyFont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4" fontId="4" fillId="0" borderId="6" xfId="4" applyNumberFormat="1" applyBorder="1" applyAlignment="1">
      <alignment vertical="center" wrapText="1"/>
    </xf>
    <xf numFmtId="4" fontId="6" fillId="0" borderId="6" xfId="3" applyNumberFormat="1" applyFont="1" applyBorder="1" applyAlignment="1">
      <alignment vertical="center" wrapText="1"/>
    </xf>
    <xf numFmtId="0" fontId="7" fillId="0" borderId="19" xfId="0" applyFont="1" applyBorder="1" applyAlignment="1">
      <alignment horizontal="left" vertical="center"/>
    </xf>
    <xf numFmtId="0" fontId="6" fillId="0" borderId="19" xfId="3" applyFont="1" applyBorder="1" applyAlignment="1">
      <alignment horizontal="left" vertical="center" wrapText="1"/>
    </xf>
    <xf numFmtId="0" fontId="4" fillId="0" borderId="20" xfId="3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/>
    </xf>
    <xf numFmtId="49" fontId="26" fillId="0" borderId="6" xfId="0" applyNumberFormat="1" applyFont="1" applyBorder="1" applyAlignment="1">
      <alignment horizontal="left" vertical="center" wrapText="1"/>
    </xf>
    <xf numFmtId="49" fontId="26" fillId="0" borderId="6" xfId="0" applyNumberFormat="1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top"/>
    </xf>
    <xf numFmtId="4" fontId="6" fillId="0" borderId="6" xfId="4" applyNumberFormat="1" applyFont="1" applyBorder="1" applyAlignment="1">
      <alignment vertical="center" wrapText="1"/>
    </xf>
    <xf numFmtId="4" fontId="4" fillId="0" borderId="6" xfId="5" applyNumberFormat="1" applyBorder="1" applyAlignment="1">
      <alignment vertical="center" wrapText="1"/>
    </xf>
    <xf numFmtId="0" fontId="9" fillId="0" borderId="0" xfId="0" applyFont="1" applyAlignment="1">
      <alignment horizontal="right"/>
    </xf>
    <xf numFmtId="4" fontId="8" fillId="2" borderId="5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1" fillId="3" borderId="5" xfId="0" applyNumberFormat="1" applyFont="1" applyFill="1" applyBorder="1" applyAlignment="1">
      <alignment vertical="center"/>
    </xf>
    <xf numFmtId="4" fontId="0" fillId="0" borderId="0" xfId="0" applyNumberFormat="1"/>
    <xf numFmtId="0" fontId="16" fillId="0" borderId="3" xfId="2" quotePrefix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0" fontId="6" fillId="0" borderId="6" xfId="6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0" fontId="7" fillId="3" borderId="6" xfId="0" applyFont="1" applyFill="1" applyBorder="1" applyAlignment="1">
      <alignment horizontal="left" vertical="center"/>
    </xf>
    <xf numFmtId="0" fontId="6" fillId="3" borderId="6" xfId="5" applyFont="1" applyFill="1" applyBorder="1" applyAlignment="1">
      <alignment horizontal="left" vertical="center" wrapText="1"/>
    </xf>
    <xf numFmtId="4" fontId="7" fillId="3" borderId="6" xfId="0" applyNumberFormat="1" applyFont="1" applyFill="1" applyBorder="1" applyAlignment="1">
      <alignment vertical="center"/>
    </xf>
    <xf numFmtId="0" fontId="6" fillId="3" borderId="6" xfId="4" applyFont="1" applyFill="1" applyBorder="1" applyAlignment="1">
      <alignment horizontal="left" vertical="center" wrapText="1"/>
    </xf>
    <xf numFmtId="0" fontId="6" fillId="3" borderId="6" xfId="3" applyFont="1" applyFill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 wrapText="1"/>
    </xf>
    <xf numFmtId="0" fontId="4" fillId="3" borderId="10" xfId="2" quotePrefix="1" applyFont="1" applyFill="1" applyBorder="1" applyAlignment="1">
      <alignment horizontal="center" vertical="center" wrapText="1"/>
    </xf>
    <xf numFmtId="0" fontId="4" fillId="3" borderId="6" xfId="2" quotePrefix="1" applyFont="1" applyFill="1" applyBorder="1" applyAlignment="1">
      <alignment horizontal="center" vertical="center" wrapText="1"/>
    </xf>
    <xf numFmtId="0" fontId="16" fillId="0" borderId="21" xfId="2" quotePrefix="1" applyFont="1" applyBorder="1" applyAlignment="1">
      <alignment horizontal="center" vertical="center" wrapText="1"/>
    </xf>
    <xf numFmtId="4" fontId="19" fillId="0" borderId="21" xfId="1" applyNumberFormat="1" applyFont="1" applyBorder="1" applyAlignment="1">
      <alignment horizontal="center" vertical="center" wrapText="1"/>
    </xf>
    <xf numFmtId="0" fontId="22" fillId="2" borderId="22" xfId="0" applyFont="1" applyFill="1" applyBorder="1" applyAlignment="1" applyProtection="1">
      <alignment horizontal="left" vertical="top" wrapText="1" readingOrder="1"/>
      <protection locked="0"/>
    </xf>
    <xf numFmtId="0" fontId="22" fillId="2" borderId="23" xfId="0" applyFont="1" applyFill="1" applyBorder="1" applyAlignment="1" applyProtection="1">
      <alignment horizontal="left" vertical="top" wrapText="1" readingOrder="1"/>
      <protection locked="0"/>
    </xf>
    <xf numFmtId="164" fontId="22" fillId="2" borderId="23" xfId="0" applyNumberFormat="1" applyFont="1" applyFill="1" applyBorder="1" applyAlignment="1" applyProtection="1">
      <alignment vertical="top" wrapText="1" readingOrder="1"/>
      <protection locked="0"/>
    </xf>
    <xf numFmtId="4" fontId="9" fillId="0" borderId="0" xfId="0" applyNumberFormat="1" applyFont="1"/>
    <xf numFmtId="4" fontId="22" fillId="0" borderId="0" xfId="0" applyNumberFormat="1" applyFont="1"/>
    <xf numFmtId="4" fontId="22" fillId="0" borderId="6" xfId="0" applyNumberFormat="1" applyFont="1" applyBorder="1"/>
    <xf numFmtId="3" fontId="4" fillId="0" borderId="6" xfId="3" applyNumberFormat="1" applyBorder="1" applyAlignment="1">
      <alignment vertical="center" wrapText="1"/>
    </xf>
    <xf numFmtId="4" fontId="4" fillId="0" borderId="6" xfId="4" applyNumberFormat="1" applyBorder="1" applyAlignment="1">
      <alignment wrapText="1"/>
    </xf>
    <xf numFmtId="0" fontId="8" fillId="0" borderId="6" xfId="0" applyFont="1" applyBorder="1"/>
    <xf numFmtId="4" fontId="8" fillId="0" borderId="6" xfId="0" applyNumberFormat="1" applyFont="1" applyBorder="1"/>
    <xf numFmtId="3" fontId="6" fillId="0" borderId="6" xfId="3" applyNumberFormat="1" applyFont="1" applyBorder="1" applyAlignment="1">
      <alignment vertical="center" wrapText="1"/>
    </xf>
    <xf numFmtId="4" fontId="8" fillId="0" borderId="6" xfId="0" applyNumberFormat="1" applyFont="1" applyBorder="1" applyAlignment="1">
      <alignment vertical="top"/>
    </xf>
    <xf numFmtId="0" fontId="22" fillId="9" borderId="23" xfId="0" applyFont="1" applyFill="1" applyBorder="1" applyAlignment="1" applyProtection="1">
      <alignment vertical="top" wrapText="1" readingOrder="1"/>
      <protection locked="0"/>
    </xf>
    <xf numFmtId="164" fontId="22" fillId="9" borderId="23" xfId="0" applyNumberFormat="1" applyFont="1" applyFill="1" applyBorder="1" applyAlignment="1" applyProtection="1">
      <alignment vertical="top" wrapText="1" readingOrder="1"/>
      <protection locked="0"/>
    </xf>
    <xf numFmtId="0" fontId="7" fillId="0" borderId="6" xfId="0" applyFont="1" applyBorder="1" applyAlignment="1">
      <alignment horizontal="right" vertical="center"/>
    </xf>
    <xf numFmtId="0" fontId="4" fillId="0" borderId="6" xfId="3" applyBorder="1" applyAlignment="1">
      <alignment horizontal="right" vertical="center" wrapText="1"/>
    </xf>
    <xf numFmtId="0" fontId="6" fillId="0" borderId="6" xfId="3" applyFont="1" applyBorder="1" applyAlignment="1">
      <alignment horizontal="right" vertical="center" wrapText="1"/>
    </xf>
    <xf numFmtId="4" fontId="6" fillId="3" borderId="10" xfId="2" quotePrefix="1" applyNumberFormat="1" applyFont="1" applyFill="1" applyBorder="1" applyAlignment="1">
      <alignment vertical="center" wrapText="1"/>
    </xf>
    <xf numFmtId="4" fontId="7" fillId="0" borderId="0" xfId="0" applyNumberFormat="1" applyFont="1"/>
    <xf numFmtId="3" fontId="16" fillId="0" borderId="2" xfId="2" quotePrefix="1" applyNumberFormat="1" applyFont="1" applyBorder="1" applyAlignment="1">
      <alignment horizontal="center" vertical="center" wrapText="1"/>
    </xf>
    <xf numFmtId="3" fontId="6" fillId="3" borderId="10" xfId="2" quotePrefix="1" applyNumberFormat="1" applyFont="1" applyFill="1" applyBorder="1" applyAlignment="1">
      <alignment vertical="center" wrapText="1"/>
    </xf>
    <xf numFmtId="3" fontId="8" fillId="0" borderId="6" xfId="0" applyNumberFormat="1" applyFont="1" applyBorder="1"/>
    <xf numFmtId="3" fontId="22" fillId="0" borderId="6" xfId="0" applyNumberFormat="1" applyFont="1" applyBorder="1"/>
    <xf numFmtId="3" fontId="4" fillId="0" borderId="6" xfId="4" applyNumberFormat="1" applyBorder="1" applyAlignment="1">
      <alignment vertical="center" wrapText="1"/>
    </xf>
    <xf numFmtId="3" fontId="9" fillId="0" borderId="6" xfId="0" applyNumberFormat="1" applyFont="1" applyBorder="1"/>
    <xf numFmtId="3" fontId="4" fillId="0" borderId="6" xfId="5" applyNumberFormat="1" applyBorder="1" applyAlignment="1">
      <alignment vertical="center" wrapText="1"/>
    </xf>
    <xf numFmtId="3" fontId="4" fillId="0" borderId="6" xfId="4" applyNumberFormat="1" applyBorder="1" applyAlignment="1">
      <alignment wrapText="1"/>
    </xf>
    <xf numFmtId="3" fontId="8" fillId="0" borderId="6" xfId="0" applyNumberFormat="1" applyFont="1" applyBorder="1" applyAlignment="1">
      <alignment vertical="top"/>
    </xf>
    <xf numFmtId="3" fontId="22" fillId="0" borderId="0" xfId="0" applyNumberFormat="1" applyFont="1"/>
    <xf numFmtId="0" fontId="22" fillId="2" borderId="0" xfId="0" applyFont="1" applyFill="1" applyAlignment="1" applyProtection="1">
      <alignment vertical="top" wrapText="1" readingOrder="1"/>
      <protection locked="0"/>
    </xf>
    <xf numFmtId="0" fontId="22" fillId="9" borderId="23" xfId="0" applyFont="1" applyFill="1" applyBorder="1" applyAlignment="1" applyProtection="1">
      <alignment horizontal="left" vertical="top" wrapText="1" readingOrder="1"/>
      <protection locked="0"/>
    </xf>
    <xf numFmtId="164" fontId="22" fillId="2" borderId="0" xfId="0" applyNumberFormat="1" applyFont="1" applyFill="1" applyAlignment="1" applyProtection="1">
      <alignment vertical="top" wrapText="1" readingOrder="1"/>
      <protection locked="0"/>
    </xf>
    <xf numFmtId="0" fontId="4" fillId="0" borderId="6" xfId="5" applyBorder="1" applyAlignment="1">
      <alignment horizontal="right" vertical="center" wrapText="1"/>
    </xf>
    <xf numFmtId="0" fontId="22" fillId="9" borderId="22" xfId="0" applyFont="1" applyFill="1" applyBorder="1" applyAlignment="1" applyProtection="1">
      <alignment horizontal="left" vertical="top" wrapText="1" readingOrder="1"/>
      <protection locked="0"/>
    </xf>
    <xf numFmtId="0" fontId="22" fillId="9" borderId="24" xfId="0" applyFont="1" applyFill="1" applyBorder="1" applyAlignment="1" applyProtection="1">
      <alignment horizontal="left" vertical="top" wrapText="1" readingOrder="1"/>
      <protection locked="0"/>
    </xf>
    <xf numFmtId="4" fontId="24" fillId="9" borderId="15" xfId="0" applyNumberFormat="1" applyFont="1" applyFill="1" applyBorder="1" applyAlignment="1" applyProtection="1">
      <alignment vertical="top" wrapText="1" readingOrder="1"/>
      <protection locked="0"/>
    </xf>
    <xf numFmtId="4" fontId="22" fillId="9" borderId="15" xfId="0" applyNumberFormat="1" applyFont="1" applyFill="1" applyBorder="1" applyAlignment="1" applyProtection="1">
      <alignment vertical="top" wrapText="1" readingOrder="1"/>
      <protection locked="0"/>
    </xf>
    <xf numFmtId="4" fontId="24" fillId="2" borderId="15" xfId="0" applyNumberFormat="1" applyFont="1" applyFill="1" applyBorder="1" applyAlignment="1" applyProtection="1">
      <alignment vertical="top" wrapText="1" readingOrder="1"/>
      <protection locked="0"/>
    </xf>
    <xf numFmtId="4" fontId="22" fillId="2" borderId="15" xfId="0" applyNumberFormat="1" applyFont="1" applyFill="1" applyBorder="1" applyAlignment="1" applyProtection="1">
      <alignment vertical="top" wrapText="1" readingOrder="1"/>
      <protection locked="0"/>
    </xf>
    <xf numFmtId="4" fontId="24" fillId="8" borderId="15" xfId="0" applyNumberFormat="1" applyFont="1" applyFill="1" applyBorder="1" applyAlignment="1" applyProtection="1">
      <alignment vertical="top" wrapText="1" readingOrder="1"/>
      <protection locked="0"/>
    </xf>
    <xf numFmtId="0" fontId="22" fillId="9" borderId="33" xfId="0" applyFont="1" applyFill="1" applyBorder="1" applyAlignment="1" applyProtection="1">
      <alignment horizontal="left" vertical="top" wrapText="1" readingOrder="1"/>
      <protection locked="0"/>
    </xf>
    <xf numFmtId="4" fontId="22" fillId="2" borderId="0" xfId="0" applyNumberFormat="1" applyFont="1" applyFill="1" applyAlignment="1" applyProtection="1">
      <alignment vertical="top" wrapText="1" readingOrder="1"/>
      <protection locked="0"/>
    </xf>
    <xf numFmtId="4" fontId="7" fillId="0" borderId="6" xfId="1" applyNumberFormat="1" applyFont="1" applyBorder="1" applyAlignment="1">
      <alignment horizontal="right" vertical="center" wrapText="1"/>
    </xf>
    <xf numFmtId="4" fontId="19" fillId="0" borderId="6" xfId="1" applyNumberFormat="1" applyFont="1" applyBorder="1" applyAlignment="1">
      <alignment horizontal="right" vertical="center" wrapText="1"/>
    </xf>
    <xf numFmtId="0" fontId="1" fillId="0" borderId="5" xfId="0" quotePrefix="1" applyFont="1" applyBorder="1" applyAlignment="1">
      <alignment horizontal="right" vertical="top"/>
    </xf>
    <xf numFmtId="0" fontId="1" fillId="3" borderId="5" xfId="0" quotePrefix="1" applyFont="1" applyFill="1" applyBorder="1" applyAlignment="1">
      <alignment horizontal="right" vertical="center"/>
    </xf>
    <xf numFmtId="2" fontId="8" fillId="0" borderId="5" xfId="0" applyNumberFormat="1" applyFont="1" applyBorder="1" applyAlignment="1">
      <alignment vertical="center"/>
    </xf>
    <xf numFmtId="2" fontId="8" fillId="3" borderId="5" xfId="0" applyNumberFormat="1" applyFont="1" applyFill="1" applyBorder="1" applyAlignment="1">
      <alignment vertical="center"/>
    </xf>
    <xf numFmtId="0" fontId="1" fillId="0" borderId="0" xfId="0" applyFont="1"/>
    <xf numFmtId="4" fontId="1" fillId="2" borderId="5" xfId="0" applyNumberFormat="1" applyFont="1" applyFill="1" applyBorder="1" applyAlignment="1">
      <alignment vertical="top"/>
    </xf>
    <xf numFmtId="4" fontId="29" fillId="3" borderId="5" xfId="0" applyNumberFormat="1" applyFont="1" applyFill="1" applyBorder="1" applyAlignment="1">
      <alignment vertical="top"/>
    </xf>
    <xf numFmtId="3" fontId="8" fillId="2" borderId="5" xfId="0" applyNumberFormat="1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3" fontId="9" fillId="2" borderId="6" xfId="0" applyNumberFormat="1" applyFont="1" applyFill="1" applyBorder="1"/>
    <xf numFmtId="3" fontId="9" fillId="2" borderId="6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6" fillId="0" borderId="6" xfId="4" applyNumberFormat="1" applyFont="1" applyBorder="1" applyAlignment="1">
      <alignment vertical="center" wrapText="1"/>
    </xf>
    <xf numFmtId="3" fontId="30" fillId="0" borderId="0" xfId="0" applyNumberFormat="1" applyFont="1" applyAlignment="1">
      <alignment horizontal="center" vertical="center" wrapText="1"/>
    </xf>
    <xf numFmtId="4" fontId="1" fillId="2" borderId="5" xfId="0" applyNumberFormat="1" applyFont="1" applyFill="1" applyBorder="1"/>
    <xf numFmtId="4" fontId="31" fillId="3" borderId="5" xfId="0" applyNumberFormat="1" applyFont="1" applyFill="1" applyBorder="1"/>
    <xf numFmtId="3" fontId="6" fillId="2" borderId="2" xfId="0" quotePrefix="1" applyNumberFormat="1" applyFont="1" applyFill="1" applyBorder="1" applyAlignment="1">
      <alignment horizontal="right"/>
    </xf>
    <xf numFmtId="3" fontId="6" fillId="3" borderId="2" xfId="0" quotePrefix="1" applyNumberFormat="1" applyFont="1" applyFill="1" applyBorder="1" applyAlignment="1">
      <alignment horizontal="right"/>
    </xf>
    <xf numFmtId="4" fontId="9" fillId="3" borderId="10" xfId="0" applyNumberFormat="1" applyFont="1" applyFill="1" applyBorder="1" applyAlignment="1">
      <alignment vertical="center"/>
    </xf>
    <xf numFmtId="2" fontId="4" fillId="0" borderId="6" xfId="3" applyNumberFormat="1" applyBorder="1" applyAlignment="1">
      <alignment horizontal="right" vertical="center" wrapText="1"/>
    </xf>
    <xf numFmtId="0" fontId="4" fillId="0" borderId="6" xfId="4" applyBorder="1" applyAlignment="1">
      <alignment vertical="center" wrapText="1"/>
    </xf>
    <xf numFmtId="4" fontId="9" fillId="3" borderId="6" xfId="0" applyNumberFormat="1" applyFont="1" applyFill="1" applyBorder="1" applyAlignment="1">
      <alignment vertical="center"/>
    </xf>
    <xf numFmtId="164" fontId="28" fillId="5" borderId="15" xfId="0" applyNumberFormat="1" applyFont="1" applyFill="1" applyBorder="1" applyAlignment="1" applyProtection="1">
      <alignment wrapText="1" readingOrder="1"/>
      <protection locked="0"/>
    </xf>
    <xf numFmtId="4" fontId="9" fillId="3" borderId="6" xfId="0" applyNumberFormat="1" applyFont="1" applyFill="1" applyBorder="1" applyAlignment="1">
      <alignment horizontal="right" vertical="center"/>
    </xf>
    <xf numFmtId="4" fontId="4" fillId="0" borderId="6" xfId="3" applyNumberFormat="1" applyBorder="1" applyAlignment="1">
      <alignment horizontal="right" vertical="center" wrapText="1"/>
    </xf>
    <xf numFmtId="4" fontId="9" fillId="2" borderId="6" xfId="0" applyNumberFormat="1" applyFont="1" applyFill="1" applyBorder="1" applyAlignment="1">
      <alignment horizontal="right" vertical="center"/>
    </xf>
    <xf numFmtId="164" fontId="28" fillId="5" borderId="15" xfId="0" applyNumberFormat="1" applyFont="1" applyFill="1" applyBorder="1" applyAlignment="1" applyProtection="1">
      <alignment vertical="top" wrapText="1" readingOrder="1"/>
      <protection locked="0"/>
    </xf>
    <xf numFmtId="3" fontId="0" fillId="0" borderId="0" xfId="0" applyNumberFormat="1"/>
    <xf numFmtId="4" fontId="9" fillId="0" borderId="6" xfId="0" applyNumberFormat="1" applyFont="1" applyBorder="1" applyAlignment="1">
      <alignment vertical="top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3" fillId="0" borderId="4" xfId="2" quotePrefix="1" applyFont="1" applyBorder="1" applyAlignment="1">
      <alignment horizontal="center" vertical="center" wrapText="1"/>
    </xf>
    <xf numFmtId="3" fontId="33" fillId="0" borderId="2" xfId="2" quotePrefix="1" applyNumberFormat="1" applyFont="1" applyBorder="1" applyAlignment="1">
      <alignment horizontal="center" vertical="center" wrapText="1"/>
    </xf>
    <xf numFmtId="3" fontId="34" fillId="0" borderId="5" xfId="1" applyNumberFormat="1" applyFont="1" applyBorder="1" applyAlignment="1">
      <alignment horizontal="center" vertical="center" wrapText="1"/>
    </xf>
    <xf numFmtId="4" fontId="34" fillId="0" borderId="5" xfId="1" applyNumberFormat="1" applyFont="1" applyBorder="1" applyAlignment="1">
      <alignment horizontal="center" vertical="center" wrapText="1"/>
    </xf>
    <xf numFmtId="164" fontId="24" fillId="0" borderId="15" xfId="0" applyNumberFormat="1" applyFont="1" applyBorder="1" applyAlignment="1" applyProtection="1">
      <alignment vertical="top" wrapText="1" readingOrder="1"/>
      <protection locked="0"/>
    </xf>
    <xf numFmtId="4" fontId="28" fillId="9" borderId="15" xfId="0" applyNumberFormat="1" applyFont="1" applyFill="1" applyBorder="1" applyAlignment="1" applyProtection="1">
      <alignment vertical="top" wrapText="1" readingOrder="1"/>
      <protection locked="0"/>
    </xf>
    <xf numFmtId="0" fontId="22" fillId="9" borderId="34" xfId="0" applyFont="1" applyFill="1" applyBorder="1" applyAlignment="1" applyProtection="1">
      <alignment horizontal="left" vertical="top" wrapText="1" readingOrder="1"/>
      <protection locked="0"/>
    </xf>
    <xf numFmtId="0" fontId="22" fillId="9" borderId="35" xfId="0" applyFont="1" applyFill="1" applyBorder="1" applyAlignment="1" applyProtection="1">
      <alignment horizontal="left" vertical="top" wrapText="1" readingOrder="1"/>
      <protection locked="0"/>
    </xf>
    <xf numFmtId="3" fontId="7" fillId="0" borderId="0" xfId="0" applyNumberFormat="1" applyFont="1"/>
    <xf numFmtId="3" fontId="6" fillId="0" borderId="19" xfId="3" applyNumberFormat="1" applyFont="1" applyBorder="1" applyAlignment="1">
      <alignment vertical="center" wrapText="1"/>
    </xf>
    <xf numFmtId="3" fontId="9" fillId="0" borderId="20" xfId="0" applyNumberFormat="1" applyFont="1" applyBorder="1" applyAlignment="1">
      <alignment vertical="center"/>
    </xf>
    <xf numFmtId="3" fontId="4" fillId="0" borderId="6" xfId="3" applyNumberForma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6" fillId="0" borderId="2" xfId="0" quotePrefix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2" xfId="0" quotePrefix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2" xfId="0" quotePrefix="1" applyFont="1" applyFill="1" applyBorder="1" applyAlignment="1">
      <alignment horizontal="left" vertical="center" wrapText="1"/>
    </xf>
    <xf numFmtId="0" fontId="7" fillId="3" borderId="3" xfId="0" quotePrefix="1" applyFont="1" applyFill="1" applyBorder="1" applyAlignment="1">
      <alignment horizontal="left" vertical="center" wrapText="1"/>
    </xf>
    <xf numFmtId="0" fontId="7" fillId="3" borderId="4" xfId="0" quotePrefix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6" fillId="0" borderId="2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quotePrefix="1" applyFont="1" applyBorder="1" applyAlignment="1">
      <alignment vertical="center"/>
    </xf>
    <xf numFmtId="0" fontId="7" fillId="0" borderId="3" xfId="0" quotePrefix="1" applyFont="1" applyBorder="1" applyAlignment="1">
      <alignment vertical="center"/>
    </xf>
    <xf numFmtId="0" fontId="7" fillId="0" borderId="4" xfId="0" quotePrefix="1" applyFont="1" applyBorder="1" applyAlignment="1">
      <alignment vertical="center"/>
    </xf>
    <xf numFmtId="0" fontId="7" fillId="0" borderId="2" xfId="0" quotePrefix="1" applyFont="1" applyBorder="1" applyAlignment="1">
      <alignment vertical="center" wrapText="1"/>
    </xf>
    <xf numFmtId="0" fontId="7" fillId="0" borderId="3" xfId="0" quotePrefix="1" applyFont="1" applyBorder="1" applyAlignment="1">
      <alignment vertical="center" wrapText="1"/>
    </xf>
    <xf numFmtId="0" fontId="7" fillId="0" borderId="4" xfId="0" quotePrefix="1" applyFont="1" applyBorder="1" applyAlignment="1">
      <alignment vertical="center" wrapText="1"/>
    </xf>
    <xf numFmtId="0" fontId="7" fillId="3" borderId="2" xfId="0" quotePrefix="1" applyFont="1" applyFill="1" applyBorder="1" applyAlignment="1">
      <alignment vertical="center" wrapText="1"/>
    </xf>
    <xf numFmtId="0" fontId="7" fillId="3" borderId="3" xfId="0" quotePrefix="1" applyFont="1" applyFill="1" applyBorder="1" applyAlignment="1">
      <alignment vertical="center" wrapText="1"/>
    </xf>
    <xf numFmtId="0" fontId="7" fillId="3" borderId="4" xfId="0" quotePrefix="1" applyFont="1" applyFill="1" applyBorder="1" applyAlignment="1">
      <alignment vertical="center" wrapText="1"/>
    </xf>
    <xf numFmtId="0" fontId="7" fillId="3" borderId="2" xfId="0" quotePrefix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4" fillId="9" borderId="22" xfId="0" applyFont="1" applyFill="1" applyBorder="1" applyAlignment="1" applyProtection="1">
      <alignment horizontal="left" vertical="top" wrapText="1" readingOrder="1"/>
      <protection locked="0"/>
    </xf>
    <xf numFmtId="0" fontId="24" fillId="9" borderId="23" xfId="0" applyFont="1" applyFill="1" applyBorder="1" applyAlignment="1" applyProtection="1">
      <alignment horizontal="left" vertical="top" wrapText="1" readingOrder="1"/>
      <protection locked="0"/>
    </xf>
    <xf numFmtId="0" fontId="24" fillId="9" borderId="24" xfId="0" applyFont="1" applyFill="1" applyBorder="1" applyAlignment="1" applyProtection="1">
      <alignment horizontal="left" vertical="top" wrapText="1" readingOrder="1"/>
      <protection locked="0"/>
    </xf>
    <xf numFmtId="0" fontId="6" fillId="0" borderId="28" xfId="3" applyFont="1" applyBorder="1" applyAlignment="1">
      <alignment horizontal="left" vertical="center" wrapText="1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24" fillId="9" borderId="15" xfId="0" applyFont="1" applyFill="1" applyBorder="1" applyAlignment="1" applyProtection="1">
      <alignment horizontal="left" vertical="top" wrapText="1" readingOrder="1"/>
      <protection locked="0"/>
    </xf>
    <xf numFmtId="0" fontId="22" fillId="2" borderId="15" xfId="0" applyFont="1" applyFill="1" applyBorder="1" applyAlignment="1" applyProtection="1">
      <alignment horizontal="left" vertical="top" wrapText="1" readingOrder="1"/>
      <protection locked="0"/>
    </xf>
    <xf numFmtId="0" fontId="22" fillId="9" borderId="15" xfId="0" applyFont="1" applyFill="1" applyBorder="1" applyAlignment="1" applyProtection="1">
      <alignment horizontal="left" vertical="top" wrapText="1" readingOrder="1"/>
      <protection locked="0"/>
    </xf>
    <xf numFmtId="0" fontId="24" fillId="7" borderId="15" xfId="0" applyFont="1" applyFill="1" applyBorder="1" applyAlignment="1" applyProtection="1">
      <alignment horizontal="left" vertical="top" wrapText="1" readingOrder="1"/>
      <protection locked="0"/>
    </xf>
    <xf numFmtId="0" fontId="24" fillId="6" borderId="15" xfId="0" applyFont="1" applyFill="1" applyBorder="1" applyAlignment="1" applyProtection="1">
      <alignment horizontal="left" vertical="top" wrapText="1" readingOrder="1"/>
      <protection locked="0"/>
    </xf>
    <xf numFmtId="0" fontId="24" fillId="7" borderId="22" xfId="0" applyFont="1" applyFill="1" applyBorder="1" applyAlignment="1" applyProtection="1">
      <alignment horizontal="left" vertical="top" wrapText="1" readingOrder="1"/>
      <protection locked="0"/>
    </xf>
    <xf numFmtId="0" fontId="24" fillId="7" borderId="23" xfId="0" applyFont="1" applyFill="1" applyBorder="1" applyAlignment="1" applyProtection="1">
      <alignment horizontal="left" vertical="top" wrapText="1" readingOrder="1"/>
      <protection locked="0"/>
    </xf>
    <xf numFmtId="0" fontId="24" fillId="7" borderId="24" xfId="0" applyFont="1" applyFill="1" applyBorder="1" applyAlignment="1" applyProtection="1">
      <alignment horizontal="left" vertical="top" wrapText="1" readingOrder="1"/>
      <protection locked="0"/>
    </xf>
    <xf numFmtId="0" fontId="24" fillId="8" borderId="15" xfId="0" applyFont="1" applyFill="1" applyBorder="1" applyAlignment="1" applyProtection="1">
      <alignment horizontal="left" vertical="top" wrapText="1" readingOrder="1"/>
      <protection locked="0"/>
    </xf>
    <xf numFmtId="0" fontId="24" fillId="8" borderId="22" xfId="0" applyFont="1" applyFill="1" applyBorder="1" applyAlignment="1" applyProtection="1">
      <alignment horizontal="left" vertical="top" wrapText="1" readingOrder="1"/>
      <protection locked="0"/>
    </xf>
    <xf numFmtId="0" fontId="24" fillId="8" borderId="23" xfId="0" applyFont="1" applyFill="1" applyBorder="1" applyAlignment="1" applyProtection="1">
      <alignment horizontal="left" vertical="top" wrapText="1" readingOrder="1"/>
      <protection locked="0"/>
    </xf>
    <xf numFmtId="0" fontId="24" fillId="8" borderId="24" xfId="0" applyFont="1" applyFill="1" applyBorder="1" applyAlignment="1" applyProtection="1">
      <alignment horizontal="left" vertical="top" wrapText="1" readingOrder="1"/>
      <protection locked="0"/>
    </xf>
    <xf numFmtId="0" fontId="27" fillId="0" borderId="11" xfId="0" applyFont="1" applyBorder="1" applyAlignment="1">
      <alignment horizontal="center" vertical="center"/>
    </xf>
    <xf numFmtId="0" fontId="23" fillId="0" borderId="17" xfId="0" applyFont="1" applyBorder="1" applyAlignment="1" applyProtection="1">
      <alignment horizontal="center" vertical="center" wrapText="1" readingOrder="1"/>
      <protection locked="0"/>
    </xf>
    <xf numFmtId="0" fontId="13" fillId="0" borderId="17" xfId="0" applyFont="1" applyBorder="1" applyAlignment="1">
      <alignment horizontal="center" vertical="center" wrapText="1" readingOrder="1"/>
    </xf>
    <xf numFmtId="0" fontId="13" fillId="0" borderId="18" xfId="0" applyFont="1" applyBorder="1" applyAlignment="1">
      <alignment horizontal="center" vertical="center" wrapText="1" readingOrder="1"/>
    </xf>
    <xf numFmtId="0" fontId="24" fillId="0" borderId="13" xfId="0" applyFont="1" applyBorder="1" applyAlignment="1" applyProtection="1">
      <alignment horizontal="center" vertical="center" wrapText="1" readingOrder="1"/>
      <protection locked="0"/>
    </xf>
    <xf numFmtId="0" fontId="24" fillId="0" borderId="14" xfId="0" applyFont="1" applyBorder="1" applyAlignment="1" applyProtection="1">
      <alignment horizontal="center" vertical="center" wrapText="1" readingOrder="1"/>
      <protection locked="0"/>
    </xf>
    <xf numFmtId="0" fontId="24" fillId="5" borderId="15" xfId="0" applyFont="1" applyFill="1" applyBorder="1" applyAlignment="1" applyProtection="1">
      <alignment horizontal="left" wrapText="1" readingOrder="1"/>
      <protection locked="0"/>
    </xf>
    <xf numFmtId="0" fontId="22" fillId="9" borderId="22" xfId="0" applyFont="1" applyFill="1" applyBorder="1" applyAlignment="1" applyProtection="1">
      <alignment horizontal="center" vertical="top" wrapText="1" readingOrder="1"/>
      <protection locked="0"/>
    </xf>
    <xf numFmtId="0" fontId="22" fillId="9" borderId="23" xfId="0" applyFont="1" applyFill="1" applyBorder="1" applyAlignment="1" applyProtection="1">
      <alignment horizontal="center" vertical="top" wrapText="1" readingOrder="1"/>
      <protection locked="0"/>
    </xf>
    <xf numFmtId="0" fontId="22" fillId="9" borderId="24" xfId="0" applyFont="1" applyFill="1" applyBorder="1" applyAlignment="1" applyProtection="1">
      <alignment horizontal="center" vertical="top" wrapText="1" readingOrder="1"/>
      <protection locked="0"/>
    </xf>
    <xf numFmtId="0" fontId="22" fillId="9" borderId="28" xfId="0" applyFont="1" applyFill="1" applyBorder="1" applyAlignment="1" applyProtection="1">
      <alignment horizontal="left" vertical="top" wrapText="1" readingOrder="1"/>
      <protection locked="0"/>
    </xf>
    <xf numFmtId="0" fontId="22" fillId="9" borderId="23" xfId="0" applyFont="1" applyFill="1" applyBorder="1" applyAlignment="1" applyProtection="1">
      <alignment horizontal="left" vertical="top" wrapText="1" readingOrder="1"/>
      <protection locked="0"/>
    </xf>
    <xf numFmtId="0" fontId="22" fillId="9" borderId="29" xfId="0" applyFont="1" applyFill="1" applyBorder="1" applyAlignment="1" applyProtection="1">
      <alignment horizontal="left" vertical="top" wrapText="1" readingOrder="1"/>
      <protection locked="0"/>
    </xf>
    <xf numFmtId="0" fontId="24" fillId="9" borderId="30" xfId="0" applyFont="1" applyFill="1" applyBorder="1" applyAlignment="1" applyProtection="1">
      <alignment horizontal="left" vertical="top" wrapText="1" readingOrder="1"/>
      <protection locked="0"/>
    </xf>
    <xf numFmtId="0" fontId="24" fillId="9" borderId="31" xfId="0" applyFont="1" applyFill="1" applyBorder="1" applyAlignment="1" applyProtection="1">
      <alignment horizontal="left" vertical="top" wrapText="1" readingOrder="1"/>
      <protection locked="0"/>
    </xf>
    <xf numFmtId="0" fontId="24" fillId="9" borderId="32" xfId="0" applyFont="1" applyFill="1" applyBorder="1" applyAlignment="1" applyProtection="1">
      <alignment horizontal="left" vertical="top" wrapText="1" readingOrder="1"/>
      <protection locked="0"/>
    </xf>
    <xf numFmtId="0" fontId="6" fillId="0" borderId="25" xfId="3" applyFont="1" applyBorder="1" applyAlignment="1">
      <alignment horizontal="left" vertical="center" wrapText="1"/>
    </xf>
    <xf numFmtId="0" fontId="6" fillId="0" borderId="26" xfId="3" applyFont="1" applyBorder="1" applyAlignment="1">
      <alignment horizontal="left" vertical="center" wrapText="1"/>
    </xf>
    <xf numFmtId="0" fontId="6" fillId="0" borderId="27" xfId="3" applyFont="1" applyBorder="1" applyAlignment="1">
      <alignment horizontal="left" vertical="center" wrapText="1"/>
    </xf>
    <xf numFmtId="0" fontId="4" fillId="0" borderId="28" xfId="5" applyBorder="1" applyAlignment="1">
      <alignment horizontal="center" vertical="center" wrapText="1"/>
    </xf>
    <xf numFmtId="0" fontId="4" fillId="0" borderId="23" xfId="5" applyBorder="1" applyAlignment="1">
      <alignment horizontal="center" vertical="center" wrapText="1"/>
    </xf>
    <xf numFmtId="0" fontId="4" fillId="0" borderId="29" xfId="5" applyBorder="1" applyAlignment="1">
      <alignment horizontal="center" vertical="center" wrapText="1"/>
    </xf>
    <xf numFmtId="0" fontId="6" fillId="0" borderId="25" xfId="5" applyFont="1" applyBorder="1" applyAlignment="1">
      <alignment horizontal="left" vertical="center" wrapText="1"/>
    </xf>
    <xf numFmtId="0" fontId="6" fillId="0" borderId="26" xfId="5" applyFont="1" applyBorder="1" applyAlignment="1">
      <alignment horizontal="left" vertical="center" wrapText="1"/>
    </xf>
    <xf numFmtId="0" fontId="6" fillId="0" borderId="27" xfId="5" applyFont="1" applyBorder="1" applyAlignment="1">
      <alignment horizontal="left" vertical="center" wrapText="1"/>
    </xf>
    <xf numFmtId="0" fontId="4" fillId="0" borderId="7" xfId="5" applyBorder="1" applyAlignment="1">
      <alignment horizontal="left" vertical="center" wrapText="1"/>
    </xf>
    <xf numFmtId="0" fontId="4" fillId="0" borderId="8" xfId="5" applyBorder="1" applyAlignment="1">
      <alignment horizontal="left" vertical="center" wrapText="1"/>
    </xf>
    <xf numFmtId="0" fontId="4" fillId="0" borderId="9" xfId="5" applyBorder="1" applyAlignment="1">
      <alignment horizontal="left" vertical="center" wrapText="1"/>
    </xf>
    <xf numFmtId="0" fontId="22" fillId="9" borderId="22" xfId="0" applyFont="1" applyFill="1" applyBorder="1" applyAlignment="1" applyProtection="1">
      <alignment horizontal="left" vertical="top" wrapText="1" readingOrder="1"/>
      <protection locked="0"/>
    </xf>
    <xf numFmtId="0" fontId="22" fillId="9" borderId="24" xfId="0" applyFont="1" applyFill="1" applyBorder="1" applyAlignment="1" applyProtection="1">
      <alignment horizontal="left" vertical="top" wrapText="1" readingOrder="1"/>
      <protection locked="0"/>
    </xf>
    <xf numFmtId="0" fontId="4" fillId="0" borderId="30" xfId="5" applyBorder="1" applyAlignment="1">
      <alignment horizontal="left" vertical="center" wrapText="1"/>
    </xf>
    <xf numFmtId="0" fontId="4" fillId="0" borderId="31" xfId="5" applyBorder="1" applyAlignment="1">
      <alignment horizontal="left" vertical="center" wrapText="1"/>
    </xf>
    <xf numFmtId="0" fontId="4" fillId="0" borderId="32" xfId="5" applyBorder="1" applyAlignment="1">
      <alignment horizontal="left" vertical="center" wrapText="1"/>
    </xf>
    <xf numFmtId="0" fontId="22" fillId="0" borderId="23" xfId="0" applyFont="1" applyBorder="1" applyAlignment="1">
      <alignment horizontal="center"/>
    </xf>
    <xf numFmtId="0" fontId="4" fillId="0" borderId="28" xfId="3" applyBorder="1" applyAlignment="1">
      <alignment horizontal="center" vertical="center" wrapText="1"/>
    </xf>
    <xf numFmtId="0" fontId="4" fillId="0" borderId="23" xfId="3" applyBorder="1" applyAlignment="1">
      <alignment horizontal="center" vertical="center" wrapText="1"/>
    </xf>
    <xf numFmtId="0" fontId="4" fillId="0" borderId="29" xfId="3" applyBorder="1" applyAlignment="1">
      <alignment horizontal="center" vertical="center" wrapText="1"/>
    </xf>
  </cellXfs>
  <cellStyles count="7">
    <cellStyle name="Normal" xfId="0" builtinId="0"/>
    <cellStyle name="Obično_1Prihodi-rashodi2004" xfId="1" xr:uid="{00000000-0005-0000-0000-000001000000}"/>
    <cellStyle name="Obično_bilanca" xfId="2" xr:uid="{00000000-0005-0000-0000-000002000000}"/>
    <cellStyle name="Obično_List4" xfId="4" xr:uid="{00000000-0005-0000-0000-000003000000}"/>
    <cellStyle name="Obično_List5" xfId="5" xr:uid="{00000000-0005-0000-0000-000004000000}"/>
    <cellStyle name="Obično_List6" xfId="6" xr:uid="{00000000-0005-0000-0000-000005000000}"/>
    <cellStyle name="Obično_List7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24" zoomScaleNormal="100" zoomScaleSheetLayoutView="100" workbookViewId="0">
      <selection activeCell="G35" sqref="G35"/>
    </sheetView>
  </sheetViews>
  <sheetFormatPr defaultRowHeight="15"/>
  <cols>
    <col min="1" max="1" width="5.7109375" customWidth="1"/>
    <col min="6" max="6" width="12.5703125" customWidth="1"/>
    <col min="7" max="7" width="11.5703125" customWidth="1"/>
    <col min="8" max="8" width="12.28515625" customWidth="1"/>
    <col min="9" max="9" width="12.7109375" customWidth="1"/>
    <col min="10" max="10" width="7.85546875" customWidth="1"/>
    <col min="11" max="11" width="8.140625" customWidth="1"/>
    <col min="14" max="14" width="10.140625" bestFit="1" customWidth="1"/>
  </cols>
  <sheetData>
    <row r="1" spans="1:11">
      <c r="A1" t="s">
        <v>244</v>
      </c>
    </row>
    <row r="2" spans="1:11">
      <c r="A2" t="s">
        <v>242</v>
      </c>
    </row>
    <row r="3" spans="1:11">
      <c r="A3" t="s">
        <v>243</v>
      </c>
    </row>
    <row r="5" spans="1:11" ht="46.5" customHeight="1">
      <c r="C5" s="221" t="s">
        <v>245</v>
      </c>
      <c r="D5" s="222"/>
      <c r="E5" s="222"/>
      <c r="F5" s="222"/>
      <c r="G5" s="222"/>
      <c r="H5" s="222"/>
      <c r="I5" s="222"/>
      <c r="J5" s="222"/>
    </row>
    <row r="6" spans="1:11" ht="27" customHeight="1">
      <c r="B6" s="2"/>
      <c r="C6" s="2"/>
      <c r="D6" s="2"/>
      <c r="E6" s="2"/>
      <c r="F6" s="2"/>
      <c r="G6" s="2"/>
      <c r="H6" s="2"/>
    </row>
    <row r="7" spans="1:11" ht="15.75" customHeight="1">
      <c r="C7" s="1"/>
      <c r="D7" s="221" t="s">
        <v>0</v>
      </c>
      <c r="E7" s="241"/>
      <c r="F7" s="241"/>
      <c r="G7" s="241"/>
      <c r="H7" s="241"/>
    </row>
    <row r="8" spans="1:11" ht="8.25" customHeight="1">
      <c r="B8" s="2"/>
      <c r="C8" s="2"/>
      <c r="D8" s="2"/>
      <c r="E8" s="2"/>
      <c r="F8" s="2"/>
      <c r="G8" s="2"/>
      <c r="H8" s="2"/>
    </row>
    <row r="9" spans="1:11" ht="18" customHeight="1">
      <c r="C9" s="1"/>
      <c r="D9" s="221" t="s">
        <v>16</v>
      </c>
      <c r="E9" s="241"/>
      <c r="F9" s="241"/>
      <c r="G9" s="241"/>
      <c r="H9" s="241"/>
    </row>
    <row r="10" spans="1:11" ht="13.5" customHeight="1">
      <c r="B10" s="3"/>
      <c r="C10" s="4"/>
      <c r="D10" s="4"/>
      <c r="E10" s="4"/>
      <c r="F10" s="5"/>
      <c r="G10" s="5"/>
      <c r="H10" s="6"/>
    </row>
    <row r="11" spans="1:11" ht="28.5" customHeight="1">
      <c r="A11" s="17" t="s">
        <v>9</v>
      </c>
      <c r="B11" s="223" t="s">
        <v>10</v>
      </c>
      <c r="C11" s="224"/>
      <c r="D11" s="224"/>
      <c r="E11" s="224"/>
      <c r="F11" s="225"/>
      <c r="G11" s="31" t="s">
        <v>246</v>
      </c>
      <c r="H11" s="10" t="s">
        <v>247</v>
      </c>
      <c r="I11" s="31" t="s">
        <v>248</v>
      </c>
      <c r="J11" s="23" t="s">
        <v>11</v>
      </c>
      <c r="K11" s="23" t="s">
        <v>11</v>
      </c>
    </row>
    <row r="12" spans="1:11" s="14" customFormat="1" ht="9" customHeight="1">
      <c r="A12" s="18">
        <v>1</v>
      </c>
      <c r="B12" s="242">
        <v>2</v>
      </c>
      <c r="C12" s="243"/>
      <c r="D12" s="243"/>
      <c r="E12" s="243"/>
      <c r="F12" s="244"/>
      <c r="G12" s="24">
        <v>3</v>
      </c>
      <c r="H12" s="24">
        <v>4</v>
      </c>
      <c r="I12" s="18">
        <v>5</v>
      </c>
      <c r="J12" s="18" t="s">
        <v>12</v>
      </c>
      <c r="K12" s="18" t="s">
        <v>13</v>
      </c>
    </row>
    <row r="13" spans="1:11" ht="18" customHeight="1">
      <c r="A13" s="22">
        <v>6</v>
      </c>
      <c r="B13" s="245" t="s">
        <v>1</v>
      </c>
      <c r="C13" s="246"/>
      <c r="D13" s="246"/>
      <c r="E13" s="246"/>
      <c r="F13" s="247"/>
      <c r="G13" s="21">
        <v>4766375.4400000004</v>
      </c>
      <c r="H13" s="184">
        <v>4322466</v>
      </c>
      <c r="I13" s="111">
        <v>2166368.91</v>
      </c>
      <c r="J13" s="179">
        <f>(I13/G13)*100</f>
        <v>45.451075712995035</v>
      </c>
      <c r="K13" s="179">
        <f>(I13/H13)*100</f>
        <v>50.118818979721304</v>
      </c>
    </row>
    <row r="14" spans="1:11" ht="18" customHeight="1">
      <c r="A14" s="22">
        <v>7</v>
      </c>
      <c r="B14" s="248" t="s">
        <v>2</v>
      </c>
      <c r="C14" s="249"/>
      <c r="D14" s="249"/>
      <c r="E14" s="249"/>
      <c r="F14" s="250"/>
      <c r="G14" s="21">
        <v>4144.1400000000003</v>
      </c>
      <c r="H14" s="184">
        <v>1991</v>
      </c>
      <c r="I14" s="113">
        <v>2660.82</v>
      </c>
      <c r="J14" s="179">
        <f t="shared" ref="J14:J19" si="0">(I14/G14)*100</f>
        <v>64.206807685068554</v>
      </c>
      <c r="K14" s="179">
        <f t="shared" ref="K14:K19" si="1">(I14/H14)*100</f>
        <v>133.64239075841286</v>
      </c>
    </row>
    <row r="15" spans="1:11" ht="18" customHeight="1">
      <c r="A15" s="91"/>
      <c r="B15" s="257" t="s">
        <v>211</v>
      </c>
      <c r="C15" s="258"/>
      <c r="D15" s="258"/>
      <c r="E15" s="258"/>
      <c r="F15" s="259"/>
      <c r="G15" s="20">
        <f>SUM(G13:G14)</f>
        <v>4770519.58</v>
      </c>
      <c r="H15" s="185">
        <f>H13+H14</f>
        <v>4324457</v>
      </c>
      <c r="I15" s="114">
        <f>SUM(I13:I14)</f>
        <v>2169029.73</v>
      </c>
      <c r="J15" s="180">
        <f t="shared" si="0"/>
        <v>45.467368776631247</v>
      </c>
      <c r="K15" s="180">
        <f t="shared" si="1"/>
        <v>50.15727361839879</v>
      </c>
    </row>
    <row r="16" spans="1:11" ht="18" customHeight="1">
      <c r="A16" s="22">
        <v>3</v>
      </c>
      <c r="B16" s="251" t="s">
        <v>3</v>
      </c>
      <c r="C16" s="252"/>
      <c r="D16" s="252"/>
      <c r="E16" s="252"/>
      <c r="F16" s="253"/>
      <c r="G16" s="21">
        <v>3175373</v>
      </c>
      <c r="H16" s="186">
        <v>4833449</v>
      </c>
      <c r="I16" s="112">
        <v>2135897.5499999998</v>
      </c>
      <c r="J16" s="179">
        <f>(I16/G16)*100</f>
        <v>67.264461529401416</v>
      </c>
      <c r="K16" s="179">
        <f t="shared" si="1"/>
        <v>44.18992628245379</v>
      </c>
    </row>
    <row r="17" spans="1:14" ht="18" customHeight="1">
      <c r="A17" s="22">
        <v>4</v>
      </c>
      <c r="B17" s="248" t="s">
        <v>4</v>
      </c>
      <c r="C17" s="249"/>
      <c r="D17" s="249"/>
      <c r="E17" s="249"/>
      <c r="F17" s="250"/>
      <c r="G17" s="21">
        <v>31539.74</v>
      </c>
      <c r="H17" s="186">
        <v>333248</v>
      </c>
      <c r="I17" s="113">
        <v>160982.63</v>
      </c>
      <c r="J17" s="179">
        <f t="shared" si="0"/>
        <v>510.41203890710574</v>
      </c>
      <c r="K17" s="179">
        <f t="shared" si="1"/>
        <v>48.307155631841752</v>
      </c>
    </row>
    <row r="18" spans="1:14" ht="18" customHeight="1">
      <c r="A18" s="91"/>
      <c r="B18" s="257" t="s">
        <v>152</v>
      </c>
      <c r="C18" s="258"/>
      <c r="D18" s="258"/>
      <c r="E18" s="258"/>
      <c r="F18" s="259"/>
      <c r="G18" s="20">
        <f>SUM(G16:G17)</f>
        <v>3206912.74</v>
      </c>
      <c r="H18" s="20">
        <f>H16+H17</f>
        <v>5166697</v>
      </c>
      <c r="I18" s="114">
        <f>SUM(I16:I17)</f>
        <v>2296880.1799999997</v>
      </c>
      <c r="J18" s="180">
        <f t="shared" si="0"/>
        <v>71.622783849117127</v>
      </c>
      <c r="K18" s="180">
        <f t="shared" si="1"/>
        <v>44.455484422639834</v>
      </c>
    </row>
    <row r="19" spans="1:14" ht="18" customHeight="1">
      <c r="A19" s="91"/>
      <c r="B19" s="254" t="s">
        <v>5</v>
      </c>
      <c r="C19" s="255"/>
      <c r="D19" s="255"/>
      <c r="E19" s="255"/>
      <c r="F19" s="256"/>
      <c r="G19" s="20">
        <f>G15-G18</f>
        <v>1563606.8399999999</v>
      </c>
      <c r="H19" s="20">
        <f>H15-H18</f>
        <v>-842240</v>
      </c>
      <c r="I19" s="114">
        <f>I15-I18</f>
        <v>-127850.44999999972</v>
      </c>
      <c r="J19" s="180">
        <f t="shared" si="0"/>
        <v>-8.1766366537511264</v>
      </c>
      <c r="K19" s="180">
        <f t="shared" si="1"/>
        <v>15.179812167553159</v>
      </c>
    </row>
    <row r="20" spans="1:14" ht="18">
      <c r="B20" s="2"/>
      <c r="C20" s="7"/>
      <c r="D20" s="7"/>
      <c r="E20" s="7"/>
      <c r="F20" s="7"/>
      <c r="H20" s="8"/>
      <c r="J20" s="181"/>
      <c r="K20" s="181"/>
    </row>
    <row r="21" spans="1:14" ht="18" customHeight="1">
      <c r="C21" s="1"/>
      <c r="D21" s="221" t="s">
        <v>14</v>
      </c>
      <c r="E21" s="241"/>
      <c r="F21" s="241"/>
      <c r="G21" s="241"/>
      <c r="H21" s="241"/>
      <c r="I21" s="115"/>
      <c r="J21" s="181"/>
      <c r="K21" s="181"/>
    </row>
    <row r="22" spans="1:14" ht="18">
      <c r="B22" s="2"/>
      <c r="C22" s="7"/>
      <c r="D22" s="7"/>
      <c r="E22" s="7"/>
      <c r="F22" s="7"/>
      <c r="G22" s="7"/>
      <c r="H22" s="7"/>
      <c r="J22" s="181"/>
      <c r="K22" s="181"/>
    </row>
    <row r="23" spans="1:14" ht="25.5" customHeight="1">
      <c r="A23" s="17" t="s">
        <v>9</v>
      </c>
      <c r="B23" s="223" t="s">
        <v>10</v>
      </c>
      <c r="C23" s="224"/>
      <c r="D23" s="224"/>
      <c r="E23" s="224"/>
      <c r="F23" s="225"/>
      <c r="G23" s="31" t="s">
        <v>246</v>
      </c>
      <c r="H23" s="10" t="s">
        <v>247</v>
      </c>
      <c r="I23" s="31" t="s">
        <v>248</v>
      </c>
      <c r="J23" s="23" t="s">
        <v>11</v>
      </c>
      <c r="K23" s="23" t="s">
        <v>11</v>
      </c>
    </row>
    <row r="24" spans="1:14" s="16" customFormat="1" ht="9.75" customHeight="1">
      <c r="A24" s="26">
        <v>1</v>
      </c>
      <c r="B24" s="226">
        <v>2</v>
      </c>
      <c r="C24" s="227"/>
      <c r="D24" s="227"/>
      <c r="E24" s="227"/>
      <c r="F24" s="228"/>
      <c r="G24" s="15">
        <v>3</v>
      </c>
      <c r="H24" s="25">
        <v>4</v>
      </c>
      <c r="I24" s="26">
        <v>5</v>
      </c>
      <c r="J24" s="26" t="s">
        <v>12</v>
      </c>
      <c r="K24" s="26" t="s">
        <v>13</v>
      </c>
    </row>
    <row r="25" spans="1:14" ht="24.75" customHeight="1">
      <c r="A25" s="30">
        <v>8</v>
      </c>
      <c r="B25" s="235" t="s">
        <v>6</v>
      </c>
      <c r="C25" s="236"/>
      <c r="D25" s="236"/>
      <c r="E25" s="236"/>
      <c r="F25" s="237"/>
      <c r="G25" s="92">
        <v>0</v>
      </c>
      <c r="H25" s="27">
        <v>0</v>
      </c>
      <c r="I25" s="27">
        <v>0</v>
      </c>
      <c r="J25" s="177">
        <v>0</v>
      </c>
      <c r="K25" s="177">
        <v>0</v>
      </c>
    </row>
    <row r="26" spans="1:14" ht="31.5" customHeight="1">
      <c r="A26" s="30">
        <v>5</v>
      </c>
      <c r="B26" s="235" t="s">
        <v>7</v>
      </c>
      <c r="C26" s="236"/>
      <c r="D26" s="236"/>
      <c r="E26" s="236"/>
      <c r="F26" s="237"/>
      <c r="G26" s="27">
        <v>0</v>
      </c>
      <c r="H26" s="27">
        <v>0</v>
      </c>
      <c r="I26" s="27">
        <v>0</v>
      </c>
      <c r="J26" s="177">
        <v>0</v>
      </c>
      <c r="K26" s="177">
        <v>0</v>
      </c>
      <c r="N26" s="205"/>
    </row>
    <row r="27" spans="1:14" ht="18" customHeight="1">
      <c r="A27" s="29"/>
      <c r="B27" s="238" t="s">
        <v>8</v>
      </c>
      <c r="C27" s="239"/>
      <c r="D27" s="239"/>
      <c r="E27" s="239"/>
      <c r="F27" s="240"/>
      <c r="G27" s="28">
        <v>0</v>
      </c>
      <c r="H27" s="29">
        <v>0</v>
      </c>
      <c r="I27" s="29">
        <v>0</v>
      </c>
      <c r="J27" s="178">
        <v>0</v>
      </c>
      <c r="K27" s="178">
        <v>0</v>
      </c>
    </row>
    <row r="28" spans="1:14" ht="18">
      <c r="B28" s="9"/>
      <c r="C28" s="7"/>
      <c r="D28" s="7"/>
      <c r="E28" s="7"/>
      <c r="F28" s="7"/>
      <c r="G28" s="7"/>
      <c r="H28" s="7"/>
      <c r="J28" s="181"/>
      <c r="K28" s="181"/>
    </row>
    <row r="29" spans="1:14" ht="25.5" customHeight="1">
      <c r="C29" s="221" t="s">
        <v>15</v>
      </c>
      <c r="D29" s="222"/>
      <c r="E29" s="222"/>
      <c r="F29" s="222"/>
      <c r="G29" s="222"/>
      <c r="H29" s="222"/>
      <c r="I29" s="222"/>
      <c r="J29" s="181"/>
      <c r="K29" s="181"/>
    </row>
    <row r="30" spans="1:14" ht="18">
      <c r="B30" s="9"/>
      <c r="C30" s="7"/>
      <c r="D30" s="7"/>
      <c r="E30" s="7"/>
      <c r="F30" s="7"/>
      <c r="G30" s="191"/>
      <c r="H30" s="191"/>
      <c r="J30" s="181"/>
      <c r="K30" s="181"/>
    </row>
    <row r="31" spans="1:14" ht="27" customHeight="1">
      <c r="A31" s="17" t="s">
        <v>9</v>
      </c>
      <c r="B31" s="223" t="s">
        <v>10</v>
      </c>
      <c r="C31" s="224"/>
      <c r="D31" s="224"/>
      <c r="E31" s="224"/>
      <c r="F31" s="225"/>
      <c r="G31" s="31" t="s">
        <v>246</v>
      </c>
      <c r="H31" s="10" t="s">
        <v>247</v>
      </c>
      <c r="I31" s="31" t="s">
        <v>248</v>
      </c>
      <c r="J31" s="23" t="s">
        <v>11</v>
      </c>
      <c r="K31" s="23" t="s">
        <v>11</v>
      </c>
    </row>
    <row r="32" spans="1:14" s="14" customFormat="1" ht="9" customHeight="1">
      <c r="A32" s="26">
        <v>1</v>
      </c>
      <c r="B32" s="226">
        <v>2</v>
      </c>
      <c r="C32" s="227"/>
      <c r="D32" s="227"/>
      <c r="E32" s="227"/>
      <c r="F32" s="228"/>
      <c r="G32" s="15">
        <v>3</v>
      </c>
      <c r="H32" s="15">
        <v>4</v>
      </c>
      <c r="I32" s="26">
        <v>5</v>
      </c>
      <c r="J32" s="26" t="s">
        <v>12</v>
      </c>
      <c r="K32" s="26" t="s">
        <v>13</v>
      </c>
    </row>
    <row r="33" spans="1:11" ht="31.5" customHeight="1">
      <c r="A33" s="19"/>
      <c r="B33" s="229" t="s">
        <v>134</v>
      </c>
      <c r="C33" s="230"/>
      <c r="D33" s="230"/>
      <c r="E33" s="230"/>
      <c r="F33" s="231"/>
      <c r="G33" s="194">
        <v>358181.17</v>
      </c>
      <c r="H33" s="194">
        <v>842240</v>
      </c>
      <c r="I33" s="192">
        <v>842239.81</v>
      </c>
      <c r="J33" s="182"/>
      <c r="K33" s="192">
        <f>(I33/H33)*100</f>
        <v>99.999977441109436</v>
      </c>
    </row>
    <row r="34" spans="1:11" ht="37.5" customHeight="1">
      <c r="A34" s="66"/>
      <c r="B34" s="232" t="s">
        <v>241</v>
      </c>
      <c r="C34" s="233"/>
      <c r="D34" s="233"/>
      <c r="E34" s="233"/>
      <c r="F34" s="234"/>
      <c r="G34" s="195">
        <f>G33+G19</f>
        <v>1921788.0099999998</v>
      </c>
      <c r="H34" s="195">
        <v>842240</v>
      </c>
      <c r="I34" s="193">
        <f>I19+I33</f>
        <v>714389.36000000034</v>
      </c>
      <c r="J34" s="183"/>
      <c r="K34" s="193">
        <f>(I34/H34)*100</f>
        <v>84.82016527355627</v>
      </c>
    </row>
    <row r="36" spans="1:11">
      <c r="I36" s="115"/>
    </row>
    <row r="37" spans="1:11" ht="11.25" customHeight="1">
      <c r="B37" s="11"/>
      <c r="C37" s="12"/>
      <c r="D37" s="12"/>
      <c r="E37" s="12"/>
      <c r="F37" s="12"/>
      <c r="G37" s="12"/>
      <c r="H37" s="13"/>
    </row>
  </sheetData>
  <mergeCells count="23">
    <mergeCell ref="B13:F13"/>
    <mergeCell ref="B14:F14"/>
    <mergeCell ref="B16:F16"/>
    <mergeCell ref="B17:F17"/>
    <mergeCell ref="B19:F19"/>
    <mergeCell ref="B15:F15"/>
    <mergeCell ref="B18:F18"/>
    <mergeCell ref="C5:J5"/>
    <mergeCell ref="B31:F31"/>
    <mergeCell ref="B32:F32"/>
    <mergeCell ref="B33:F33"/>
    <mergeCell ref="B34:F34"/>
    <mergeCell ref="B25:F25"/>
    <mergeCell ref="B26:F26"/>
    <mergeCell ref="B27:F27"/>
    <mergeCell ref="D7:H7"/>
    <mergeCell ref="D9:H9"/>
    <mergeCell ref="D21:H21"/>
    <mergeCell ref="C29:I29"/>
    <mergeCell ref="B11:F11"/>
    <mergeCell ref="B12:F12"/>
    <mergeCell ref="B23:F23"/>
    <mergeCell ref="B24:F24"/>
  </mergeCells>
  <pageMargins left="0.59055118110236227" right="0.59055118110236227" top="0.74803149606299213" bottom="0.74803149606299213" header="0.31496062992125984" footer="0.31496062992125984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B244"/>
  <sheetViews>
    <sheetView zoomScale="85" zoomScaleNormal="85" workbookViewId="0">
      <pane ySplit="4" topLeftCell="A76" activePane="bottomLeft" state="frozen"/>
      <selection pane="bottomLeft" activeCell="C99" sqref="C99"/>
    </sheetView>
  </sheetViews>
  <sheetFormatPr defaultRowHeight="12.75"/>
  <cols>
    <col min="1" max="1" width="4.28515625" style="33" customWidth="1"/>
    <col min="2" max="2" width="6.28515625" style="33" customWidth="1"/>
    <col min="3" max="3" width="44.85546875" style="32" customWidth="1"/>
    <col min="4" max="4" width="13.7109375" style="32" customWidth="1"/>
    <col min="5" max="5" width="13.140625" style="32" customWidth="1"/>
    <col min="6" max="6" width="13.7109375" style="32" customWidth="1"/>
    <col min="7" max="7" width="8.42578125" style="32" customWidth="1"/>
    <col min="8" max="8" width="8.5703125" style="32" customWidth="1"/>
    <col min="9" max="9" width="17" style="32" customWidth="1"/>
    <col min="10" max="10" width="20.28515625" style="32" customWidth="1"/>
    <col min="11" max="11" width="13.42578125" style="32" bestFit="1" customWidth="1"/>
    <col min="12" max="12" width="11.7109375" style="32" bestFit="1" customWidth="1"/>
    <col min="13" max="256" width="9.140625" style="32"/>
    <col min="257" max="257" width="4.28515625" style="32" customWidth="1"/>
    <col min="258" max="258" width="4.42578125" style="32" customWidth="1"/>
    <col min="259" max="259" width="44.85546875" style="32" customWidth="1"/>
    <col min="260" max="260" width="13.7109375" style="32" customWidth="1"/>
    <col min="261" max="261" width="13.140625" style="32" customWidth="1"/>
    <col min="262" max="262" width="13.7109375" style="32" customWidth="1"/>
    <col min="263" max="264" width="9.5703125" style="32" customWidth="1"/>
    <col min="265" max="265" width="17" style="32" customWidth="1"/>
    <col min="266" max="266" width="20.28515625" style="32" customWidth="1"/>
    <col min="267" max="267" width="12.42578125" style="32" customWidth="1"/>
    <col min="268" max="512" width="9.140625" style="32"/>
    <col min="513" max="513" width="4.28515625" style="32" customWidth="1"/>
    <col min="514" max="514" width="4.42578125" style="32" customWidth="1"/>
    <col min="515" max="515" width="44.85546875" style="32" customWidth="1"/>
    <col min="516" max="516" width="13.7109375" style="32" customWidth="1"/>
    <col min="517" max="517" width="13.140625" style="32" customWidth="1"/>
    <col min="518" max="518" width="13.7109375" style="32" customWidth="1"/>
    <col min="519" max="520" width="9.5703125" style="32" customWidth="1"/>
    <col min="521" max="521" width="17" style="32" customWidth="1"/>
    <col min="522" max="522" width="20.28515625" style="32" customWidth="1"/>
    <col min="523" max="523" width="12.42578125" style="32" customWidth="1"/>
    <col min="524" max="768" width="9.140625" style="32"/>
    <col min="769" max="769" width="4.28515625" style="32" customWidth="1"/>
    <col min="770" max="770" width="4.42578125" style="32" customWidth="1"/>
    <col min="771" max="771" width="44.85546875" style="32" customWidth="1"/>
    <col min="772" max="772" width="13.7109375" style="32" customWidth="1"/>
    <col min="773" max="773" width="13.140625" style="32" customWidth="1"/>
    <col min="774" max="774" width="13.7109375" style="32" customWidth="1"/>
    <col min="775" max="776" width="9.5703125" style="32" customWidth="1"/>
    <col min="777" max="777" width="17" style="32" customWidth="1"/>
    <col min="778" max="778" width="20.28515625" style="32" customWidth="1"/>
    <col min="779" max="779" width="12.42578125" style="32" customWidth="1"/>
    <col min="780" max="1024" width="9.140625" style="32"/>
    <col min="1025" max="1025" width="4.28515625" style="32" customWidth="1"/>
    <col min="1026" max="1026" width="4.42578125" style="32" customWidth="1"/>
    <col min="1027" max="1027" width="44.85546875" style="32" customWidth="1"/>
    <col min="1028" max="1028" width="13.7109375" style="32" customWidth="1"/>
    <col min="1029" max="1029" width="13.140625" style="32" customWidth="1"/>
    <col min="1030" max="1030" width="13.7109375" style="32" customWidth="1"/>
    <col min="1031" max="1032" width="9.5703125" style="32" customWidth="1"/>
    <col min="1033" max="1033" width="17" style="32" customWidth="1"/>
    <col min="1034" max="1034" width="20.28515625" style="32" customWidth="1"/>
    <col min="1035" max="1035" width="12.42578125" style="32" customWidth="1"/>
    <col min="1036" max="1280" width="9.140625" style="32"/>
    <col min="1281" max="1281" width="4.28515625" style="32" customWidth="1"/>
    <col min="1282" max="1282" width="4.42578125" style="32" customWidth="1"/>
    <col min="1283" max="1283" width="44.85546875" style="32" customWidth="1"/>
    <col min="1284" max="1284" width="13.7109375" style="32" customWidth="1"/>
    <col min="1285" max="1285" width="13.140625" style="32" customWidth="1"/>
    <col min="1286" max="1286" width="13.7109375" style="32" customWidth="1"/>
    <col min="1287" max="1288" width="9.5703125" style="32" customWidth="1"/>
    <col min="1289" max="1289" width="17" style="32" customWidth="1"/>
    <col min="1290" max="1290" width="20.28515625" style="32" customWidth="1"/>
    <col min="1291" max="1291" width="12.42578125" style="32" customWidth="1"/>
    <col min="1292" max="1536" width="9.140625" style="32"/>
    <col min="1537" max="1537" width="4.28515625" style="32" customWidth="1"/>
    <col min="1538" max="1538" width="4.42578125" style="32" customWidth="1"/>
    <col min="1539" max="1539" width="44.85546875" style="32" customWidth="1"/>
    <col min="1540" max="1540" width="13.7109375" style="32" customWidth="1"/>
    <col min="1541" max="1541" width="13.140625" style="32" customWidth="1"/>
    <col min="1542" max="1542" width="13.7109375" style="32" customWidth="1"/>
    <col min="1543" max="1544" width="9.5703125" style="32" customWidth="1"/>
    <col min="1545" max="1545" width="17" style="32" customWidth="1"/>
    <col min="1546" max="1546" width="20.28515625" style="32" customWidth="1"/>
    <col min="1547" max="1547" width="12.42578125" style="32" customWidth="1"/>
    <col min="1548" max="1792" width="9.140625" style="32"/>
    <col min="1793" max="1793" width="4.28515625" style="32" customWidth="1"/>
    <col min="1794" max="1794" width="4.42578125" style="32" customWidth="1"/>
    <col min="1795" max="1795" width="44.85546875" style="32" customWidth="1"/>
    <col min="1796" max="1796" width="13.7109375" style="32" customWidth="1"/>
    <col min="1797" max="1797" width="13.140625" style="32" customWidth="1"/>
    <col min="1798" max="1798" width="13.7109375" style="32" customWidth="1"/>
    <col min="1799" max="1800" width="9.5703125" style="32" customWidth="1"/>
    <col min="1801" max="1801" width="17" style="32" customWidth="1"/>
    <col min="1802" max="1802" width="20.28515625" style="32" customWidth="1"/>
    <col min="1803" max="1803" width="12.42578125" style="32" customWidth="1"/>
    <col min="1804" max="2048" width="9.140625" style="32"/>
    <col min="2049" max="2049" width="4.28515625" style="32" customWidth="1"/>
    <col min="2050" max="2050" width="4.42578125" style="32" customWidth="1"/>
    <col min="2051" max="2051" width="44.85546875" style="32" customWidth="1"/>
    <col min="2052" max="2052" width="13.7109375" style="32" customWidth="1"/>
    <col min="2053" max="2053" width="13.140625" style="32" customWidth="1"/>
    <col min="2054" max="2054" width="13.7109375" style="32" customWidth="1"/>
    <col min="2055" max="2056" width="9.5703125" style="32" customWidth="1"/>
    <col min="2057" max="2057" width="17" style="32" customWidth="1"/>
    <col min="2058" max="2058" width="20.28515625" style="32" customWidth="1"/>
    <col min="2059" max="2059" width="12.42578125" style="32" customWidth="1"/>
    <col min="2060" max="2304" width="9.140625" style="32"/>
    <col min="2305" max="2305" width="4.28515625" style="32" customWidth="1"/>
    <col min="2306" max="2306" width="4.42578125" style="32" customWidth="1"/>
    <col min="2307" max="2307" width="44.85546875" style="32" customWidth="1"/>
    <col min="2308" max="2308" width="13.7109375" style="32" customWidth="1"/>
    <col min="2309" max="2309" width="13.140625" style="32" customWidth="1"/>
    <col min="2310" max="2310" width="13.7109375" style="32" customWidth="1"/>
    <col min="2311" max="2312" width="9.5703125" style="32" customWidth="1"/>
    <col min="2313" max="2313" width="17" style="32" customWidth="1"/>
    <col min="2314" max="2314" width="20.28515625" style="32" customWidth="1"/>
    <col min="2315" max="2315" width="12.42578125" style="32" customWidth="1"/>
    <col min="2316" max="2560" width="9.140625" style="32"/>
    <col min="2561" max="2561" width="4.28515625" style="32" customWidth="1"/>
    <col min="2562" max="2562" width="4.42578125" style="32" customWidth="1"/>
    <col min="2563" max="2563" width="44.85546875" style="32" customWidth="1"/>
    <col min="2564" max="2564" width="13.7109375" style="32" customWidth="1"/>
    <col min="2565" max="2565" width="13.140625" style="32" customWidth="1"/>
    <col min="2566" max="2566" width="13.7109375" style="32" customWidth="1"/>
    <col min="2567" max="2568" width="9.5703125" style="32" customWidth="1"/>
    <col min="2569" max="2569" width="17" style="32" customWidth="1"/>
    <col min="2570" max="2570" width="20.28515625" style="32" customWidth="1"/>
    <col min="2571" max="2571" width="12.42578125" style="32" customWidth="1"/>
    <col min="2572" max="2816" width="9.140625" style="32"/>
    <col min="2817" max="2817" width="4.28515625" style="32" customWidth="1"/>
    <col min="2818" max="2818" width="4.42578125" style="32" customWidth="1"/>
    <col min="2819" max="2819" width="44.85546875" style="32" customWidth="1"/>
    <col min="2820" max="2820" width="13.7109375" style="32" customWidth="1"/>
    <col min="2821" max="2821" width="13.140625" style="32" customWidth="1"/>
    <col min="2822" max="2822" width="13.7109375" style="32" customWidth="1"/>
    <col min="2823" max="2824" width="9.5703125" style="32" customWidth="1"/>
    <col min="2825" max="2825" width="17" style="32" customWidth="1"/>
    <col min="2826" max="2826" width="20.28515625" style="32" customWidth="1"/>
    <col min="2827" max="2827" width="12.42578125" style="32" customWidth="1"/>
    <col min="2828" max="3072" width="9.140625" style="32"/>
    <col min="3073" max="3073" width="4.28515625" style="32" customWidth="1"/>
    <col min="3074" max="3074" width="4.42578125" style="32" customWidth="1"/>
    <col min="3075" max="3075" width="44.85546875" style="32" customWidth="1"/>
    <col min="3076" max="3076" width="13.7109375" style="32" customWidth="1"/>
    <col min="3077" max="3077" width="13.140625" style="32" customWidth="1"/>
    <col min="3078" max="3078" width="13.7109375" style="32" customWidth="1"/>
    <col min="3079" max="3080" width="9.5703125" style="32" customWidth="1"/>
    <col min="3081" max="3081" width="17" style="32" customWidth="1"/>
    <col min="3082" max="3082" width="20.28515625" style="32" customWidth="1"/>
    <col min="3083" max="3083" width="12.42578125" style="32" customWidth="1"/>
    <col min="3084" max="3328" width="9.140625" style="32"/>
    <col min="3329" max="3329" width="4.28515625" style="32" customWidth="1"/>
    <col min="3330" max="3330" width="4.42578125" style="32" customWidth="1"/>
    <col min="3331" max="3331" width="44.85546875" style="32" customWidth="1"/>
    <col min="3332" max="3332" width="13.7109375" style="32" customWidth="1"/>
    <col min="3333" max="3333" width="13.140625" style="32" customWidth="1"/>
    <col min="3334" max="3334" width="13.7109375" style="32" customWidth="1"/>
    <col min="3335" max="3336" width="9.5703125" style="32" customWidth="1"/>
    <col min="3337" max="3337" width="17" style="32" customWidth="1"/>
    <col min="3338" max="3338" width="20.28515625" style="32" customWidth="1"/>
    <col min="3339" max="3339" width="12.42578125" style="32" customWidth="1"/>
    <col min="3340" max="3584" width="9.140625" style="32"/>
    <col min="3585" max="3585" width="4.28515625" style="32" customWidth="1"/>
    <col min="3586" max="3586" width="4.42578125" style="32" customWidth="1"/>
    <col min="3587" max="3587" width="44.85546875" style="32" customWidth="1"/>
    <col min="3588" max="3588" width="13.7109375" style="32" customWidth="1"/>
    <col min="3589" max="3589" width="13.140625" style="32" customWidth="1"/>
    <col min="3590" max="3590" width="13.7109375" style="32" customWidth="1"/>
    <col min="3591" max="3592" width="9.5703125" style="32" customWidth="1"/>
    <col min="3593" max="3593" width="17" style="32" customWidth="1"/>
    <col min="3594" max="3594" width="20.28515625" style="32" customWidth="1"/>
    <col min="3595" max="3595" width="12.42578125" style="32" customWidth="1"/>
    <col min="3596" max="3840" width="9.140625" style="32"/>
    <col min="3841" max="3841" width="4.28515625" style="32" customWidth="1"/>
    <col min="3842" max="3842" width="4.42578125" style="32" customWidth="1"/>
    <col min="3843" max="3843" width="44.85546875" style="32" customWidth="1"/>
    <col min="3844" max="3844" width="13.7109375" style="32" customWidth="1"/>
    <col min="3845" max="3845" width="13.140625" style="32" customWidth="1"/>
    <col min="3846" max="3846" width="13.7109375" style="32" customWidth="1"/>
    <col min="3847" max="3848" width="9.5703125" style="32" customWidth="1"/>
    <col min="3849" max="3849" width="17" style="32" customWidth="1"/>
    <col min="3850" max="3850" width="20.28515625" style="32" customWidth="1"/>
    <col min="3851" max="3851" width="12.42578125" style="32" customWidth="1"/>
    <col min="3852" max="4096" width="9.140625" style="32"/>
    <col min="4097" max="4097" width="4.28515625" style="32" customWidth="1"/>
    <col min="4098" max="4098" width="4.42578125" style="32" customWidth="1"/>
    <col min="4099" max="4099" width="44.85546875" style="32" customWidth="1"/>
    <col min="4100" max="4100" width="13.7109375" style="32" customWidth="1"/>
    <col min="4101" max="4101" width="13.140625" style="32" customWidth="1"/>
    <col min="4102" max="4102" width="13.7109375" style="32" customWidth="1"/>
    <col min="4103" max="4104" width="9.5703125" style="32" customWidth="1"/>
    <col min="4105" max="4105" width="17" style="32" customWidth="1"/>
    <col min="4106" max="4106" width="20.28515625" style="32" customWidth="1"/>
    <col min="4107" max="4107" width="12.42578125" style="32" customWidth="1"/>
    <col min="4108" max="4352" width="9.140625" style="32"/>
    <col min="4353" max="4353" width="4.28515625" style="32" customWidth="1"/>
    <col min="4354" max="4354" width="4.42578125" style="32" customWidth="1"/>
    <col min="4355" max="4355" width="44.85546875" style="32" customWidth="1"/>
    <col min="4356" max="4356" width="13.7109375" style="32" customWidth="1"/>
    <col min="4357" max="4357" width="13.140625" style="32" customWidth="1"/>
    <col min="4358" max="4358" width="13.7109375" style="32" customWidth="1"/>
    <col min="4359" max="4360" width="9.5703125" style="32" customWidth="1"/>
    <col min="4361" max="4361" width="17" style="32" customWidth="1"/>
    <col min="4362" max="4362" width="20.28515625" style="32" customWidth="1"/>
    <col min="4363" max="4363" width="12.42578125" style="32" customWidth="1"/>
    <col min="4364" max="4608" width="9.140625" style="32"/>
    <col min="4609" max="4609" width="4.28515625" style="32" customWidth="1"/>
    <col min="4610" max="4610" width="4.42578125" style="32" customWidth="1"/>
    <col min="4611" max="4611" width="44.85546875" style="32" customWidth="1"/>
    <col min="4612" max="4612" width="13.7109375" style="32" customWidth="1"/>
    <col min="4613" max="4613" width="13.140625" style="32" customWidth="1"/>
    <col min="4614" max="4614" width="13.7109375" style="32" customWidth="1"/>
    <col min="4615" max="4616" width="9.5703125" style="32" customWidth="1"/>
    <col min="4617" max="4617" width="17" style="32" customWidth="1"/>
    <col min="4618" max="4618" width="20.28515625" style="32" customWidth="1"/>
    <col min="4619" max="4619" width="12.42578125" style="32" customWidth="1"/>
    <col min="4620" max="4864" width="9.140625" style="32"/>
    <col min="4865" max="4865" width="4.28515625" style="32" customWidth="1"/>
    <col min="4866" max="4866" width="4.42578125" style="32" customWidth="1"/>
    <col min="4867" max="4867" width="44.85546875" style="32" customWidth="1"/>
    <col min="4868" max="4868" width="13.7109375" style="32" customWidth="1"/>
    <col min="4869" max="4869" width="13.140625" style="32" customWidth="1"/>
    <col min="4870" max="4870" width="13.7109375" style="32" customWidth="1"/>
    <col min="4871" max="4872" width="9.5703125" style="32" customWidth="1"/>
    <col min="4873" max="4873" width="17" style="32" customWidth="1"/>
    <col min="4874" max="4874" width="20.28515625" style="32" customWidth="1"/>
    <col min="4875" max="4875" width="12.42578125" style="32" customWidth="1"/>
    <col min="4876" max="5120" width="9.140625" style="32"/>
    <col min="5121" max="5121" width="4.28515625" style="32" customWidth="1"/>
    <col min="5122" max="5122" width="4.42578125" style="32" customWidth="1"/>
    <col min="5123" max="5123" width="44.85546875" style="32" customWidth="1"/>
    <col min="5124" max="5124" width="13.7109375" style="32" customWidth="1"/>
    <col min="5125" max="5125" width="13.140625" style="32" customWidth="1"/>
    <col min="5126" max="5126" width="13.7109375" style="32" customWidth="1"/>
    <col min="5127" max="5128" width="9.5703125" style="32" customWidth="1"/>
    <col min="5129" max="5129" width="17" style="32" customWidth="1"/>
    <col min="5130" max="5130" width="20.28515625" style="32" customWidth="1"/>
    <col min="5131" max="5131" width="12.42578125" style="32" customWidth="1"/>
    <col min="5132" max="5376" width="9.140625" style="32"/>
    <col min="5377" max="5377" width="4.28515625" style="32" customWidth="1"/>
    <col min="5378" max="5378" width="4.42578125" style="32" customWidth="1"/>
    <col min="5379" max="5379" width="44.85546875" style="32" customWidth="1"/>
    <col min="5380" max="5380" width="13.7109375" style="32" customWidth="1"/>
    <col min="5381" max="5381" width="13.140625" style="32" customWidth="1"/>
    <col min="5382" max="5382" width="13.7109375" style="32" customWidth="1"/>
    <col min="5383" max="5384" width="9.5703125" style="32" customWidth="1"/>
    <col min="5385" max="5385" width="17" style="32" customWidth="1"/>
    <col min="5386" max="5386" width="20.28515625" style="32" customWidth="1"/>
    <col min="5387" max="5387" width="12.42578125" style="32" customWidth="1"/>
    <col min="5388" max="5632" width="9.140625" style="32"/>
    <col min="5633" max="5633" width="4.28515625" style="32" customWidth="1"/>
    <col min="5634" max="5634" width="4.42578125" style="32" customWidth="1"/>
    <col min="5635" max="5635" width="44.85546875" style="32" customWidth="1"/>
    <col min="5636" max="5636" width="13.7109375" style="32" customWidth="1"/>
    <col min="5637" max="5637" width="13.140625" style="32" customWidth="1"/>
    <col min="5638" max="5638" width="13.7109375" style="32" customWidth="1"/>
    <col min="5639" max="5640" width="9.5703125" style="32" customWidth="1"/>
    <col min="5641" max="5641" width="17" style="32" customWidth="1"/>
    <col min="5642" max="5642" width="20.28515625" style="32" customWidth="1"/>
    <col min="5643" max="5643" width="12.42578125" style="32" customWidth="1"/>
    <col min="5644" max="5888" width="9.140625" style="32"/>
    <col min="5889" max="5889" width="4.28515625" style="32" customWidth="1"/>
    <col min="5890" max="5890" width="4.42578125" style="32" customWidth="1"/>
    <col min="5891" max="5891" width="44.85546875" style="32" customWidth="1"/>
    <col min="5892" max="5892" width="13.7109375" style="32" customWidth="1"/>
    <col min="5893" max="5893" width="13.140625" style="32" customWidth="1"/>
    <col min="5894" max="5894" width="13.7109375" style="32" customWidth="1"/>
    <col min="5895" max="5896" width="9.5703125" style="32" customWidth="1"/>
    <col min="5897" max="5897" width="17" style="32" customWidth="1"/>
    <col min="5898" max="5898" width="20.28515625" style="32" customWidth="1"/>
    <col min="5899" max="5899" width="12.42578125" style="32" customWidth="1"/>
    <col min="5900" max="6144" width="9.140625" style="32"/>
    <col min="6145" max="6145" width="4.28515625" style="32" customWidth="1"/>
    <col min="6146" max="6146" width="4.42578125" style="32" customWidth="1"/>
    <col min="6147" max="6147" width="44.85546875" style="32" customWidth="1"/>
    <col min="6148" max="6148" width="13.7109375" style="32" customWidth="1"/>
    <col min="6149" max="6149" width="13.140625" style="32" customWidth="1"/>
    <col min="6150" max="6150" width="13.7109375" style="32" customWidth="1"/>
    <col min="6151" max="6152" width="9.5703125" style="32" customWidth="1"/>
    <col min="6153" max="6153" width="17" style="32" customWidth="1"/>
    <col min="6154" max="6154" width="20.28515625" style="32" customWidth="1"/>
    <col min="6155" max="6155" width="12.42578125" style="32" customWidth="1"/>
    <col min="6156" max="6400" width="9.140625" style="32"/>
    <col min="6401" max="6401" width="4.28515625" style="32" customWidth="1"/>
    <col min="6402" max="6402" width="4.42578125" style="32" customWidth="1"/>
    <col min="6403" max="6403" width="44.85546875" style="32" customWidth="1"/>
    <col min="6404" max="6404" width="13.7109375" style="32" customWidth="1"/>
    <col min="6405" max="6405" width="13.140625" style="32" customWidth="1"/>
    <col min="6406" max="6406" width="13.7109375" style="32" customWidth="1"/>
    <col min="6407" max="6408" width="9.5703125" style="32" customWidth="1"/>
    <col min="6409" max="6409" width="17" style="32" customWidth="1"/>
    <col min="6410" max="6410" width="20.28515625" style="32" customWidth="1"/>
    <col min="6411" max="6411" width="12.42578125" style="32" customWidth="1"/>
    <col min="6412" max="6656" width="9.140625" style="32"/>
    <col min="6657" max="6657" width="4.28515625" style="32" customWidth="1"/>
    <col min="6658" max="6658" width="4.42578125" style="32" customWidth="1"/>
    <col min="6659" max="6659" width="44.85546875" style="32" customWidth="1"/>
    <col min="6660" max="6660" width="13.7109375" style="32" customWidth="1"/>
    <col min="6661" max="6661" width="13.140625" style="32" customWidth="1"/>
    <col min="6662" max="6662" width="13.7109375" style="32" customWidth="1"/>
    <col min="6663" max="6664" width="9.5703125" style="32" customWidth="1"/>
    <col min="6665" max="6665" width="17" style="32" customWidth="1"/>
    <col min="6666" max="6666" width="20.28515625" style="32" customWidth="1"/>
    <col min="6667" max="6667" width="12.42578125" style="32" customWidth="1"/>
    <col min="6668" max="6912" width="9.140625" style="32"/>
    <col min="6913" max="6913" width="4.28515625" style="32" customWidth="1"/>
    <col min="6914" max="6914" width="4.42578125" style="32" customWidth="1"/>
    <col min="6915" max="6915" width="44.85546875" style="32" customWidth="1"/>
    <col min="6916" max="6916" width="13.7109375" style="32" customWidth="1"/>
    <col min="6917" max="6917" width="13.140625" style="32" customWidth="1"/>
    <col min="6918" max="6918" width="13.7109375" style="32" customWidth="1"/>
    <col min="6919" max="6920" width="9.5703125" style="32" customWidth="1"/>
    <col min="6921" max="6921" width="17" style="32" customWidth="1"/>
    <col min="6922" max="6922" width="20.28515625" style="32" customWidth="1"/>
    <col min="6923" max="6923" width="12.42578125" style="32" customWidth="1"/>
    <col min="6924" max="7168" width="9.140625" style="32"/>
    <col min="7169" max="7169" width="4.28515625" style="32" customWidth="1"/>
    <col min="7170" max="7170" width="4.42578125" style="32" customWidth="1"/>
    <col min="7171" max="7171" width="44.85546875" style="32" customWidth="1"/>
    <col min="7172" max="7172" width="13.7109375" style="32" customWidth="1"/>
    <col min="7173" max="7173" width="13.140625" style="32" customWidth="1"/>
    <col min="7174" max="7174" width="13.7109375" style="32" customWidth="1"/>
    <col min="7175" max="7176" width="9.5703125" style="32" customWidth="1"/>
    <col min="7177" max="7177" width="17" style="32" customWidth="1"/>
    <col min="7178" max="7178" width="20.28515625" style="32" customWidth="1"/>
    <col min="7179" max="7179" width="12.42578125" style="32" customWidth="1"/>
    <col min="7180" max="7424" width="9.140625" style="32"/>
    <col min="7425" max="7425" width="4.28515625" style="32" customWidth="1"/>
    <col min="7426" max="7426" width="4.42578125" style="32" customWidth="1"/>
    <col min="7427" max="7427" width="44.85546875" style="32" customWidth="1"/>
    <col min="7428" max="7428" width="13.7109375" style="32" customWidth="1"/>
    <col min="7429" max="7429" width="13.140625" style="32" customWidth="1"/>
    <col min="7430" max="7430" width="13.7109375" style="32" customWidth="1"/>
    <col min="7431" max="7432" width="9.5703125" style="32" customWidth="1"/>
    <col min="7433" max="7433" width="17" style="32" customWidth="1"/>
    <col min="7434" max="7434" width="20.28515625" style="32" customWidth="1"/>
    <col min="7435" max="7435" width="12.42578125" style="32" customWidth="1"/>
    <col min="7436" max="7680" width="9.140625" style="32"/>
    <col min="7681" max="7681" width="4.28515625" style="32" customWidth="1"/>
    <col min="7682" max="7682" width="4.42578125" style="32" customWidth="1"/>
    <col min="7683" max="7683" width="44.85546875" style="32" customWidth="1"/>
    <col min="7684" max="7684" width="13.7109375" style="32" customWidth="1"/>
    <col min="7685" max="7685" width="13.140625" style="32" customWidth="1"/>
    <col min="7686" max="7686" width="13.7109375" style="32" customWidth="1"/>
    <col min="7687" max="7688" width="9.5703125" style="32" customWidth="1"/>
    <col min="7689" max="7689" width="17" style="32" customWidth="1"/>
    <col min="7690" max="7690" width="20.28515625" style="32" customWidth="1"/>
    <col min="7691" max="7691" width="12.42578125" style="32" customWidth="1"/>
    <col min="7692" max="7936" width="9.140625" style="32"/>
    <col min="7937" max="7937" width="4.28515625" style="32" customWidth="1"/>
    <col min="7938" max="7938" width="4.42578125" style="32" customWidth="1"/>
    <col min="7939" max="7939" width="44.85546875" style="32" customWidth="1"/>
    <col min="7940" max="7940" width="13.7109375" style="32" customWidth="1"/>
    <col min="7941" max="7941" width="13.140625" style="32" customWidth="1"/>
    <col min="7942" max="7942" width="13.7109375" style="32" customWidth="1"/>
    <col min="7943" max="7944" width="9.5703125" style="32" customWidth="1"/>
    <col min="7945" max="7945" width="17" style="32" customWidth="1"/>
    <col min="7946" max="7946" width="20.28515625" style="32" customWidth="1"/>
    <col min="7947" max="7947" width="12.42578125" style="32" customWidth="1"/>
    <col min="7948" max="8192" width="9.140625" style="32"/>
    <col min="8193" max="8193" width="4.28515625" style="32" customWidth="1"/>
    <col min="8194" max="8194" width="4.42578125" style="32" customWidth="1"/>
    <col min="8195" max="8195" width="44.85546875" style="32" customWidth="1"/>
    <col min="8196" max="8196" width="13.7109375" style="32" customWidth="1"/>
    <col min="8197" max="8197" width="13.140625" style="32" customWidth="1"/>
    <col min="8198" max="8198" width="13.7109375" style="32" customWidth="1"/>
    <col min="8199" max="8200" width="9.5703125" style="32" customWidth="1"/>
    <col min="8201" max="8201" width="17" style="32" customWidth="1"/>
    <col min="8202" max="8202" width="20.28515625" style="32" customWidth="1"/>
    <col min="8203" max="8203" width="12.42578125" style="32" customWidth="1"/>
    <col min="8204" max="8448" width="9.140625" style="32"/>
    <col min="8449" max="8449" width="4.28515625" style="32" customWidth="1"/>
    <col min="8450" max="8450" width="4.42578125" style="32" customWidth="1"/>
    <col min="8451" max="8451" width="44.85546875" style="32" customWidth="1"/>
    <col min="8452" max="8452" width="13.7109375" style="32" customWidth="1"/>
    <col min="8453" max="8453" width="13.140625" style="32" customWidth="1"/>
    <col min="8454" max="8454" width="13.7109375" style="32" customWidth="1"/>
    <col min="8455" max="8456" width="9.5703125" style="32" customWidth="1"/>
    <col min="8457" max="8457" width="17" style="32" customWidth="1"/>
    <col min="8458" max="8458" width="20.28515625" style="32" customWidth="1"/>
    <col min="8459" max="8459" width="12.42578125" style="32" customWidth="1"/>
    <col min="8460" max="8704" width="9.140625" style="32"/>
    <col min="8705" max="8705" width="4.28515625" style="32" customWidth="1"/>
    <col min="8706" max="8706" width="4.42578125" style="32" customWidth="1"/>
    <col min="8707" max="8707" width="44.85546875" style="32" customWidth="1"/>
    <col min="8708" max="8708" width="13.7109375" style="32" customWidth="1"/>
    <col min="8709" max="8709" width="13.140625" style="32" customWidth="1"/>
    <col min="8710" max="8710" width="13.7109375" style="32" customWidth="1"/>
    <col min="8711" max="8712" width="9.5703125" style="32" customWidth="1"/>
    <col min="8713" max="8713" width="17" style="32" customWidth="1"/>
    <col min="8714" max="8714" width="20.28515625" style="32" customWidth="1"/>
    <col min="8715" max="8715" width="12.42578125" style="32" customWidth="1"/>
    <col min="8716" max="8960" width="9.140625" style="32"/>
    <col min="8961" max="8961" width="4.28515625" style="32" customWidth="1"/>
    <col min="8962" max="8962" width="4.42578125" style="32" customWidth="1"/>
    <col min="8963" max="8963" width="44.85546875" style="32" customWidth="1"/>
    <col min="8964" max="8964" width="13.7109375" style="32" customWidth="1"/>
    <col min="8965" max="8965" width="13.140625" style="32" customWidth="1"/>
    <col min="8966" max="8966" width="13.7109375" style="32" customWidth="1"/>
    <col min="8967" max="8968" width="9.5703125" style="32" customWidth="1"/>
    <col min="8969" max="8969" width="17" style="32" customWidth="1"/>
    <col min="8970" max="8970" width="20.28515625" style="32" customWidth="1"/>
    <col min="8971" max="8971" width="12.42578125" style="32" customWidth="1"/>
    <col min="8972" max="9216" width="9.140625" style="32"/>
    <col min="9217" max="9217" width="4.28515625" style="32" customWidth="1"/>
    <col min="9218" max="9218" width="4.42578125" style="32" customWidth="1"/>
    <col min="9219" max="9219" width="44.85546875" style="32" customWidth="1"/>
    <col min="9220" max="9220" width="13.7109375" style="32" customWidth="1"/>
    <col min="9221" max="9221" width="13.140625" style="32" customWidth="1"/>
    <col min="9222" max="9222" width="13.7109375" style="32" customWidth="1"/>
    <col min="9223" max="9224" width="9.5703125" style="32" customWidth="1"/>
    <col min="9225" max="9225" width="17" style="32" customWidth="1"/>
    <col min="9226" max="9226" width="20.28515625" style="32" customWidth="1"/>
    <col min="9227" max="9227" width="12.42578125" style="32" customWidth="1"/>
    <col min="9228" max="9472" width="9.140625" style="32"/>
    <col min="9473" max="9473" width="4.28515625" style="32" customWidth="1"/>
    <col min="9474" max="9474" width="4.42578125" style="32" customWidth="1"/>
    <col min="9475" max="9475" width="44.85546875" style="32" customWidth="1"/>
    <col min="9476" max="9476" width="13.7109375" style="32" customWidth="1"/>
    <col min="9477" max="9477" width="13.140625" style="32" customWidth="1"/>
    <col min="9478" max="9478" width="13.7109375" style="32" customWidth="1"/>
    <col min="9479" max="9480" width="9.5703125" style="32" customWidth="1"/>
    <col min="9481" max="9481" width="17" style="32" customWidth="1"/>
    <col min="9482" max="9482" width="20.28515625" style="32" customWidth="1"/>
    <col min="9483" max="9483" width="12.42578125" style="32" customWidth="1"/>
    <col min="9484" max="9728" width="9.140625" style="32"/>
    <col min="9729" max="9729" width="4.28515625" style="32" customWidth="1"/>
    <col min="9730" max="9730" width="4.42578125" style="32" customWidth="1"/>
    <col min="9731" max="9731" width="44.85546875" style="32" customWidth="1"/>
    <col min="9732" max="9732" width="13.7109375" style="32" customWidth="1"/>
    <col min="9733" max="9733" width="13.140625" style="32" customWidth="1"/>
    <col min="9734" max="9734" width="13.7109375" style="32" customWidth="1"/>
    <col min="9735" max="9736" width="9.5703125" style="32" customWidth="1"/>
    <col min="9737" max="9737" width="17" style="32" customWidth="1"/>
    <col min="9738" max="9738" width="20.28515625" style="32" customWidth="1"/>
    <col min="9739" max="9739" width="12.42578125" style="32" customWidth="1"/>
    <col min="9740" max="9984" width="9.140625" style="32"/>
    <col min="9985" max="9985" width="4.28515625" style="32" customWidth="1"/>
    <col min="9986" max="9986" width="4.42578125" style="32" customWidth="1"/>
    <col min="9987" max="9987" width="44.85546875" style="32" customWidth="1"/>
    <col min="9988" max="9988" width="13.7109375" style="32" customWidth="1"/>
    <col min="9989" max="9989" width="13.140625" style="32" customWidth="1"/>
    <col min="9990" max="9990" width="13.7109375" style="32" customWidth="1"/>
    <col min="9991" max="9992" width="9.5703125" style="32" customWidth="1"/>
    <col min="9993" max="9993" width="17" style="32" customWidth="1"/>
    <col min="9994" max="9994" width="20.28515625" style="32" customWidth="1"/>
    <col min="9995" max="9995" width="12.42578125" style="32" customWidth="1"/>
    <col min="9996" max="10240" width="9.140625" style="32"/>
    <col min="10241" max="10241" width="4.28515625" style="32" customWidth="1"/>
    <col min="10242" max="10242" width="4.42578125" style="32" customWidth="1"/>
    <col min="10243" max="10243" width="44.85546875" style="32" customWidth="1"/>
    <col min="10244" max="10244" width="13.7109375" style="32" customWidth="1"/>
    <col min="10245" max="10245" width="13.140625" style="32" customWidth="1"/>
    <col min="10246" max="10246" width="13.7109375" style="32" customWidth="1"/>
    <col min="10247" max="10248" width="9.5703125" style="32" customWidth="1"/>
    <col min="10249" max="10249" width="17" style="32" customWidth="1"/>
    <col min="10250" max="10250" width="20.28515625" style="32" customWidth="1"/>
    <col min="10251" max="10251" width="12.42578125" style="32" customWidth="1"/>
    <col min="10252" max="10496" width="9.140625" style="32"/>
    <col min="10497" max="10497" width="4.28515625" style="32" customWidth="1"/>
    <col min="10498" max="10498" width="4.42578125" style="32" customWidth="1"/>
    <col min="10499" max="10499" width="44.85546875" style="32" customWidth="1"/>
    <col min="10500" max="10500" width="13.7109375" style="32" customWidth="1"/>
    <col min="10501" max="10501" width="13.140625" style="32" customWidth="1"/>
    <col min="10502" max="10502" width="13.7109375" style="32" customWidth="1"/>
    <col min="10503" max="10504" width="9.5703125" style="32" customWidth="1"/>
    <col min="10505" max="10505" width="17" style="32" customWidth="1"/>
    <col min="10506" max="10506" width="20.28515625" style="32" customWidth="1"/>
    <col min="10507" max="10507" width="12.42578125" style="32" customWidth="1"/>
    <col min="10508" max="10752" width="9.140625" style="32"/>
    <col min="10753" max="10753" width="4.28515625" style="32" customWidth="1"/>
    <col min="10754" max="10754" width="4.42578125" style="32" customWidth="1"/>
    <col min="10755" max="10755" width="44.85546875" style="32" customWidth="1"/>
    <col min="10756" max="10756" width="13.7109375" style="32" customWidth="1"/>
    <col min="10757" max="10757" width="13.140625" style="32" customWidth="1"/>
    <col min="10758" max="10758" width="13.7109375" style="32" customWidth="1"/>
    <col min="10759" max="10760" width="9.5703125" style="32" customWidth="1"/>
    <col min="10761" max="10761" width="17" style="32" customWidth="1"/>
    <col min="10762" max="10762" width="20.28515625" style="32" customWidth="1"/>
    <col min="10763" max="10763" width="12.42578125" style="32" customWidth="1"/>
    <col min="10764" max="11008" width="9.140625" style="32"/>
    <col min="11009" max="11009" width="4.28515625" style="32" customWidth="1"/>
    <col min="11010" max="11010" width="4.42578125" style="32" customWidth="1"/>
    <col min="11011" max="11011" width="44.85546875" style="32" customWidth="1"/>
    <col min="11012" max="11012" width="13.7109375" style="32" customWidth="1"/>
    <col min="11013" max="11013" width="13.140625" style="32" customWidth="1"/>
    <col min="11014" max="11014" width="13.7109375" style="32" customWidth="1"/>
    <col min="11015" max="11016" width="9.5703125" style="32" customWidth="1"/>
    <col min="11017" max="11017" width="17" style="32" customWidth="1"/>
    <col min="11018" max="11018" width="20.28515625" style="32" customWidth="1"/>
    <col min="11019" max="11019" width="12.42578125" style="32" customWidth="1"/>
    <col min="11020" max="11264" width="9.140625" style="32"/>
    <col min="11265" max="11265" width="4.28515625" style="32" customWidth="1"/>
    <col min="11266" max="11266" width="4.42578125" style="32" customWidth="1"/>
    <col min="11267" max="11267" width="44.85546875" style="32" customWidth="1"/>
    <col min="11268" max="11268" width="13.7109375" style="32" customWidth="1"/>
    <col min="11269" max="11269" width="13.140625" style="32" customWidth="1"/>
    <col min="11270" max="11270" width="13.7109375" style="32" customWidth="1"/>
    <col min="11271" max="11272" width="9.5703125" style="32" customWidth="1"/>
    <col min="11273" max="11273" width="17" style="32" customWidth="1"/>
    <col min="11274" max="11274" width="20.28515625" style="32" customWidth="1"/>
    <col min="11275" max="11275" width="12.42578125" style="32" customWidth="1"/>
    <col min="11276" max="11520" width="9.140625" style="32"/>
    <col min="11521" max="11521" width="4.28515625" style="32" customWidth="1"/>
    <col min="11522" max="11522" width="4.42578125" style="32" customWidth="1"/>
    <col min="11523" max="11523" width="44.85546875" style="32" customWidth="1"/>
    <col min="11524" max="11524" width="13.7109375" style="32" customWidth="1"/>
    <col min="11525" max="11525" width="13.140625" style="32" customWidth="1"/>
    <col min="11526" max="11526" width="13.7109375" style="32" customWidth="1"/>
    <col min="11527" max="11528" width="9.5703125" style="32" customWidth="1"/>
    <col min="11529" max="11529" width="17" style="32" customWidth="1"/>
    <col min="11530" max="11530" width="20.28515625" style="32" customWidth="1"/>
    <col min="11531" max="11531" width="12.42578125" style="32" customWidth="1"/>
    <col min="11532" max="11776" width="9.140625" style="32"/>
    <col min="11777" max="11777" width="4.28515625" style="32" customWidth="1"/>
    <col min="11778" max="11778" width="4.42578125" style="32" customWidth="1"/>
    <col min="11779" max="11779" width="44.85546875" style="32" customWidth="1"/>
    <col min="11780" max="11780" width="13.7109375" style="32" customWidth="1"/>
    <col min="11781" max="11781" width="13.140625" style="32" customWidth="1"/>
    <col min="11782" max="11782" width="13.7109375" style="32" customWidth="1"/>
    <col min="11783" max="11784" width="9.5703125" style="32" customWidth="1"/>
    <col min="11785" max="11785" width="17" style="32" customWidth="1"/>
    <col min="11786" max="11786" width="20.28515625" style="32" customWidth="1"/>
    <col min="11787" max="11787" width="12.42578125" style="32" customWidth="1"/>
    <col min="11788" max="12032" width="9.140625" style="32"/>
    <col min="12033" max="12033" width="4.28515625" style="32" customWidth="1"/>
    <col min="12034" max="12034" width="4.42578125" style="32" customWidth="1"/>
    <col min="12035" max="12035" width="44.85546875" style="32" customWidth="1"/>
    <col min="12036" max="12036" width="13.7109375" style="32" customWidth="1"/>
    <col min="12037" max="12037" width="13.140625" style="32" customWidth="1"/>
    <col min="12038" max="12038" width="13.7109375" style="32" customWidth="1"/>
    <col min="12039" max="12040" width="9.5703125" style="32" customWidth="1"/>
    <col min="12041" max="12041" width="17" style="32" customWidth="1"/>
    <col min="12042" max="12042" width="20.28515625" style="32" customWidth="1"/>
    <col min="12043" max="12043" width="12.42578125" style="32" customWidth="1"/>
    <col min="12044" max="12288" width="9.140625" style="32"/>
    <col min="12289" max="12289" width="4.28515625" style="32" customWidth="1"/>
    <col min="12290" max="12290" width="4.42578125" style="32" customWidth="1"/>
    <col min="12291" max="12291" width="44.85546875" style="32" customWidth="1"/>
    <col min="12292" max="12292" width="13.7109375" style="32" customWidth="1"/>
    <col min="12293" max="12293" width="13.140625" style="32" customWidth="1"/>
    <col min="12294" max="12294" width="13.7109375" style="32" customWidth="1"/>
    <col min="12295" max="12296" width="9.5703125" style="32" customWidth="1"/>
    <col min="12297" max="12297" width="17" style="32" customWidth="1"/>
    <col min="12298" max="12298" width="20.28515625" style="32" customWidth="1"/>
    <col min="12299" max="12299" width="12.42578125" style="32" customWidth="1"/>
    <col min="12300" max="12544" width="9.140625" style="32"/>
    <col min="12545" max="12545" width="4.28515625" style="32" customWidth="1"/>
    <col min="12546" max="12546" width="4.42578125" style="32" customWidth="1"/>
    <col min="12547" max="12547" width="44.85546875" style="32" customWidth="1"/>
    <col min="12548" max="12548" width="13.7109375" style="32" customWidth="1"/>
    <col min="12549" max="12549" width="13.140625" style="32" customWidth="1"/>
    <col min="12550" max="12550" width="13.7109375" style="32" customWidth="1"/>
    <col min="12551" max="12552" width="9.5703125" style="32" customWidth="1"/>
    <col min="12553" max="12553" width="17" style="32" customWidth="1"/>
    <col min="12554" max="12554" width="20.28515625" style="32" customWidth="1"/>
    <col min="12555" max="12555" width="12.42578125" style="32" customWidth="1"/>
    <col min="12556" max="12800" width="9.140625" style="32"/>
    <col min="12801" max="12801" width="4.28515625" style="32" customWidth="1"/>
    <col min="12802" max="12802" width="4.42578125" style="32" customWidth="1"/>
    <col min="12803" max="12803" width="44.85546875" style="32" customWidth="1"/>
    <col min="12804" max="12804" width="13.7109375" style="32" customWidth="1"/>
    <col min="12805" max="12805" width="13.140625" style="32" customWidth="1"/>
    <col min="12806" max="12806" width="13.7109375" style="32" customWidth="1"/>
    <col min="12807" max="12808" width="9.5703125" style="32" customWidth="1"/>
    <col min="12809" max="12809" width="17" style="32" customWidth="1"/>
    <col min="12810" max="12810" width="20.28515625" style="32" customWidth="1"/>
    <col min="12811" max="12811" width="12.42578125" style="32" customWidth="1"/>
    <col min="12812" max="13056" width="9.140625" style="32"/>
    <col min="13057" max="13057" width="4.28515625" style="32" customWidth="1"/>
    <col min="13058" max="13058" width="4.42578125" style="32" customWidth="1"/>
    <col min="13059" max="13059" width="44.85546875" style="32" customWidth="1"/>
    <col min="13060" max="13060" width="13.7109375" style="32" customWidth="1"/>
    <col min="13061" max="13061" width="13.140625" style="32" customWidth="1"/>
    <col min="13062" max="13062" width="13.7109375" style="32" customWidth="1"/>
    <col min="13063" max="13064" width="9.5703125" style="32" customWidth="1"/>
    <col min="13065" max="13065" width="17" style="32" customWidth="1"/>
    <col min="13066" max="13066" width="20.28515625" style="32" customWidth="1"/>
    <col min="13067" max="13067" width="12.42578125" style="32" customWidth="1"/>
    <col min="13068" max="13312" width="9.140625" style="32"/>
    <col min="13313" max="13313" width="4.28515625" style="32" customWidth="1"/>
    <col min="13314" max="13314" width="4.42578125" style="32" customWidth="1"/>
    <col min="13315" max="13315" width="44.85546875" style="32" customWidth="1"/>
    <col min="13316" max="13316" width="13.7109375" style="32" customWidth="1"/>
    <col min="13317" max="13317" width="13.140625" style="32" customWidth="1"/>
    <col min="13318" max="13318" width="13.7109375" style="32" customWidth="1"/>
    <col min="13319" max="13320" width="9.5703125" style="32" customWidth="1"/>
    <col min="13321" max="13321" width="17" style="32" customWidth="1"/>
    <col min="13322" max="13322" width="20.28515625" style="32" customWidth="1"/>
    <col min="13323" max="13323" width="12.42578125" style="32" customWidth="1"/>
    <col min="13324" max="13568" width="9.140625" style="32"/>
    <col min="13569" max="13569" width="4.28515625" style="32" customWidth="1"/>
    <col min="13570" max="13570" width="4.42578125" style="32" customWidth="1"/>
    <col min="13571" max="13571" width="44.85546875" style="32" customWidth="1"/>
    <col min="13572" max="13572" width="13.7109375" style="32" customWidth="1"/>
    <col min="13573" max="13573" width="13.140625" style="32" customWidth="1"/>
    <col min="13574" max="13574" width="13.7109375" style="32" customWidth="1"/>
    <col min="13575" max="13576" width="9.5703125" style="32" customWidth="1"/>
    <col min="13577" max="13577" width="17" style="32" customWidth="1"/>
    <col min="13578" max="13578" width="20.28515625" style="32" customWidth="1"/>
    <col min="13579" max="13579" width="12.42578125" style="32" customWidth="1"/>
    <col min="13580" max="13824" width="9.140625" style="32"/>
    <col min="13825" max="13825" width="4.28515625" style="32" customWidth="1"/>
    <col min="13826" max="13826" width="4.42578125" style="32" customWidth="1"/>
    <col min="13827" max="13827" width="44.85546875" style="32" customWidth="1"/>
    <col min="13828" max="13828" width="13.7109375" style="32" customWidth="1"/>
    <col min="13829" max="13829" width="13.140625" style="32" customWidth="1"/>
    <col min="13830" max="13830" width="13.7109375" style="32" customWidth="1"/>
    <col min="13831" max="13832" width="9.5703125" style="32" customWidth="1"/>
    <col min="13833" max="13833" width="17" style="32" customWidth="1"/>
    <col min="13834" max="13834" width="20.28515625" style="32" customWidth="1"/>
    <col min="13835" max="13835" width="12.42578125" style="32" customWidth="1"/>
    <col min="13836" max="14080" width="9.140625" style="32"/>
    <col min="14081" max="14081" width="4.28515625" style="32" customWidth="1"/>
    <col min="14082" max="14082" width="4.42578125" style="32" customWidth="1"/>
    <col min="14083" max="14083" width="44.85546875" style="32" customWidth="1"/>
    <col min="14084" max="14084" width="13.7109375" style="32" customWidth="1"/>
    <col min="14085" max="14085" width="13.140625" style="32" customWidth="1"/>
    <col min="14086" max="14086" width="13.7109375" style="32" customWidth="1"/>
    <col min="14087" max="14088" width="9.5703125" style="32" customWidth="1"/>
    <col min="14089" max="14089" width="17" style="32" customWidth="1"/>
    <col min="14090" max="14090" width="20.28515625" style="32" customWidth="1"/>
    <col min="14091" max="14091" width="12.42578125" style="32" customWidth="1"/>
    <col min="14092" max="14336" width="9.140625" style="32"/>
    <col min="14337" max="14337" width="4.28515625" style="32" customWidth="1"/>
    <col min="14338" max="14338" width="4.42578125" style="32" customWidth="1"/>
    <col min="14339" max="14339" width="44.85546875" style="32" customWidth="1"/>
    <col min="14340" max="14340" width="13.7109375" style="32" customWidth="1"/>
    <col min="14341" max="14341" width="13.140625" style="32" customWidth="1"/>
    <col min="14342" max="14342" width="13.7109375" style="32" customWidth="1"/>
    <col min="14343" max="14344" width="9.5703125" style="32" customWidth="1"/>
    <col min="14345" max="14345" width="17" style="32" customWidth="1"/>
    <col min="14346" max="14346" width="20.28515625" style="32" customWidth="1"/>
    <col min="14347" max="14347" width="12.42578125" style="32" customWidth="1"/>
    <col min="14348" max="14592" width="9.140625" style="32"/>
    <col min="14593" max="14593" width="4.28515625" style="32" customWidth="1"/>
    <col min="14594" max="14594" width="4.42578125" style="32" customWidth="1"/>
    <col min="14595" max="14595" width="44.85546875" style="32" customWidth="1"/>
    <col min="14596" max="14596" width="13.7109375" style="32" customWidth="1"/>
    <col min="14597" max="14597" width="13.140625" style="32" customWidth="1"/>
    <col min="14598" max="14598" width="13.7109375" style="32" customWidth="1"/>
    <col min="14599" max="14600" width="9.5703125" style="32" customWidth="1"/>
    <col min="14601" max="14601" width="17" style="32" customWidth="1"/>
    <col min="14602" max="14602" width="20.28515625" style="32" customWidth="1"/>
    <col min="14603" max="14603" width="12.42578125" style="32" customWidth="1"/>
    <col min="14604" max="14848" width="9.140625" style="32"/>
    <col min="14849" max="14849" width="4.28515625" style="32" customWidth="1"/>
    <col min="14850" max="14850" width="4.42578125" style="32" customWidth="1"/>
    <col min="14851" max="14851" width="44.85546875" style="32" customWidth="1"/>
    <col min="14852" max="14852" width="13.7109375" style="32" customWidth="1"/>
    <col min="14853" max="14853" width="13.140625" style="32" customWidth="1"/>
    <col min="14854" max="14854" width="13.7109375" style="32" customWidth="1"/>
    <col min="14855" max="14856" width="9.5703125" style="32" customWidth="1"/>
    <col min="14857" max="14857" width="17" style="32" customWidth="1"/>
    <col min="14858" max="14858" width="20.28515625" style="32" customWidth="1"/>
    <col min="14859" max="14859" width="12.42578125" style="32" customWidth="1"/>
    <col min="14860" max="15104" width="9.140625" style="32"/>
    <col min="15105" max="15105" width="4.28515625" style="32" customWidth="1"/>
    <col min="15106" max="15106" width="4.42578125" style="32" customWidth="1"/>
    <col min="15107" max="15107" width="44.85546875" style="32" customWidth="1"/>
    <col min="15108" max="15108" width="13.7109375" style="32" customWidth="1"/>
    <col min="15109" max="15109" width="13.140625" style="32" customWidth="1"/>
    <col min="15110" max="15110" width="13.7109375" style="32" customWidth="1"/>
    <col min="15111" max="15112" width="9.5703125" style="32" customWidth="1"/>
    <col min="15113" max="15113" width="17" style="32" customWidth="1"/>
    <col min="15114" max="15114" width="20.28515625" style="32" customWidth="1"/>
    <col min="15115" max="15115" width="12.42578125" style="32" customWidth="1"/>
    <col min="15116" max="15360" width="9.140625" style="32"/>
    <col min="15361" max="15361" width="4.28515625" style="32" customWidth="1"/>
    <col min="15362" max="15362" width="4.42578125" style="32" customWidth="1"/>
    <col min="15363" max="15363" width="44.85546875" style="32" customWidth="1"/>
    <col min="15364" max="15364" width="13.7109375" style="32" customWidth="1"/>
    <col min="15365" max="15365" width="13.140625" style="32" customWidth="1"/>
    <col min="15366" max="15366" width="13.7109375" style="32" customWidth="1"/>
    <col min="15367" max="15368" width="9.5703125" style="32" customWidth="1"/>
    <col min="15369" max="15369" width="17" style="32" customWidth="1"/>
    <col min="15370" max="15370" width="20.28515625" style="32" customWidth="1"/>
    <col min="15371" max="15371" width="12.42578125" style="32" customWidth="1"/>
    <col min="15372" max="15616" width="9.140625" style="32"/>
    <col min="15617" max="15617" width="4.28515625" style="32" customWidth="1"/>
    <col min="15618" max="15618" width="4.42578125" style="32" customWidth="1"/>
    <col min="15619" max="15619" width="44.85546875" style="32" customWidth="1"/>
    <col min="15620" max="15620" width="13.7109375" style="32" customWidth="1"/>
    <col min="15621" max="15621" width="13.140625" style="32" customWidth="1"/>
    <col min="15622" max="15622" width="13.7109375" style="32" customWidth="1"/>
    <col min="15623" max="15624" width="9.5703125" style="32" customWidth="1"/>
    <col min="15625" max="15625" width="17" style="32" customWidth="1"/>
    <col min="15626" max="15626" width="20.28515625" style="32" customWidth="1"/>
    <col min="15627" max="15627" width="12.42578125" style="32" customWidth="1"/>
    <col min="15628" max="15872" width="9.140625" style="32"/>
    <col min="15873" max="15873" width="4.28515625" style="32" customWidth="1"/>
    <col min="15874" max="15874" width="4.42578125" style="32" customWidth="1"/>
    <col min="15875" max="15875" width="44.85546875" style="32" customWidth="1"/>
    <col min="15876" max="15876" width="13.7109375" style="32" customWidth="1"/>
    <col min="15877" max="15877" width="13.140625" style="32" customWidth="1"/>
    <col min="15878" max="15878" width="13.7109375" style="32" customWidth="1"/>
    <col min="15879" max="15880" width="9.5703125" style="32" customWidth="1"/>
    <col min="15881" max="15881" width="17" style="32" customWidth="1"/>
    <col min="15882" max="15882" width="20.28515625" style="32" customWidth="1"/>
    <col min="15883" max="15883" width="12.42578125" style="32" customWidth="1"/>
    <col min="15884" max="16128" width="9.140625" style="32"/>
    <col min="16129" max="16129" width="4.28515625" style="32" customWidth="1"/>
    <col min="16130" max="16130" width="4.42578125" style="32" customWidth="1"/>
    <col min="16131" max="16131" width="44.85546875" style="32" customWidth="1"/>
    <col min="16132" max="16132" width="13.7109375" style="32" customWidth="1"/>
    <col min="16133" max="16133" width="13.140625" style="32" customWidth="1"/>
    <col min="16134" max="16134" width="13.7109375" style="32" customWidth="1"/>
    <col min="16135" max="16136" width="9.5703125" style="32" customWidth="1"/>
    <col min="16137" max="16137" width="17" style="32" customWidth="1"/>
    <col min="16138" max="16138" width="20.28515625" style="32" customWidth="1"/>
    <col min="16139" max="16139" width="12.42578125" style="32" customWidth="1"/>
    <col min="16140" max="16384" width="9.140625" style="32"/>
  </cols>
  <sheetData>
    <row r="1" spans="1:12" ht="24" customHeight="1">
      <c r="A1" s="260" t="s">
        <v>17</v>
      </c>
      <c r="B1" s="260"/>
      <c r="C1" s="260"/>
      <c r="D1" s="260"/>
      <c r="E1" s="260"/>
      <c r="F1" s="260"/>
      <c r="G1" s="260"/>
      <c r="H1" s="260"/>
    </row>
    <row r="2" spans="1:12" ht="25.5" customHeight="1">
      <c r="A2" s="260" t="s">
        <v>18</v>
      </c>
      <c r="B2" s="260"/>
      <c r="C2" s="260"/>
      <c r="D2" s="260"/>
      <c r="E2" s="260"/>
      <c r="F2" s="260"/>
      <c r="G2" s="260"/>
      <c r="H2" s="260"/>
    </row>
    <row r="3" spans="1:12" s="36" customFormat="1" ht="33" customHeight="1">
      <c r="A3" s="261" t="s">
        <v>19</v>
      </c>
      <c r="B3" s="262"/>
      <c r="C3" s="262"/>
      <c r="D3" s="31" t="s">
        <v>251</v>
      </c>
      <c r="E3" s="10" t="s">
        <v>247</v>
      </c>
      <c r="F3" s="31" t="s">
        <v>248</v>
      </c>
      <c r="G3" s="54" t="s">
        <v>11</v>
      </c>
      <c r="H3" s="54" t="s">
        <v>11</v>
      </c>
    </row>
    <row r="4" spans="1:12" s="44" customFormat="1" ht="9.75" customHeight="1">
      <c r="A4" s="63"/>
      <c r="B4" s="64"/>
      <c r="C4" s="65">
        <v>1</v>
      </c>
      <c r="D4" s="45">
        <v>2</v>
      </c>
      <c r="E4" s="45">
        <v>3</v>
      </c>
      <c r="F4" s="46">
        <v>4</v>
      </c>
      <c r="G4" s="47" t="s">
        <v>20</v>
      </c>
      <c r="H4" s="47" t="s">
        <v>21</v>
      </c>
    </row>
    <row r="5" spans="1:12" s="36" customFormat="1" ht="30.75" customHeight="1">
      <c r="A5" s="122">
        <v>6</v>
      </c>
      <c r="B5" s="122"/>
      <c r="C5" s="126" t="s">
        <v>1</v>
      </c>
      <c r="D5" s="127">
        <f>D6+D12+D15+D18+D21+D27</f>
        <v>4766375.42</v>
      </c>
      <c r="E5" s="127">
        <f>E6+E12+E15+E18+E21+E27+E29</f>
        <v>5164706</v>
      </c>
      <c r="F5" s="124">
        <f>F6+F12+F15+F18+F21+F27</f>
        <v>2166368.91</v>
      </c>
      <c r="G5" s="201">
        <f>(F5/D5)*100</f>
        <v>45.451075903710503</v>
      </c>
      <c r="H5" s="201">
        <f>(F5/E5)*100</f>
        <v>41.945638531990014</v>
      </c>
      <c r="I5" s="217"/>
    </row>
    <row r="6" spans="1:12" s="36" customFormat="1" ht="25.5">
      <c r="A6" s="48">
        <v>63</v>
      </c>
      <c r="B6" s="48"/>
      <c r="C6" s="49" t="s">
        <v>220</v>
      </c>
      <c r="D6" s="117">
        <f>D7+D10</f>
        <v>6045.8</v>
      </c>
      <c r="E6" s="117">
        <f>+E10+E7</f>
        <v>63457</v>
      </c>
      <c r="F6" s="100">
        <f>+F10</f>
        <v>0</v>
      </c>
      <c r="G6" s="202">
        <f>(F6/D6)*100</f>
        <v>0</v>
      </c>
      <c r="H6" s="203">
        <f t="shared" ref="H6:H33" si="0">(F6/E6)*100</f>
        <v>0</v>
      </c>
      <c r="I6" s="151"/>
    </row>
    <row r="7" spans="1:12" s="36" customFormat="1" ht="25.5">
      <c r="A7" s="49">
        <v>632</v>
      </c>
      <c r="B7" s="48"/>
      <c r="C7" s="49" t="s">
        <v>229</v>
      </c>
      <c r="D7" s="143">
        <v>0</v>
      </c>
      <c r="E7" s="117">
        <f>E8</f>
        <v>35904</v>
      </c>
      <c r="F7" s="100">
        <f>F9</f>
        <v>0</v>
      </c>
      <c r="G7" s="202">
        <v>0</v>
      </c>
      <c r="H7" s="203">
        <f t="shared" si="0"/>
        <v>0</v>
      </c>
    </row>
    <row r="8" spans="1:12" s="36" customFormat="1">
      <c r="A8" s="52"/>
      <c r="B8" s="51">
        <v>6323</v>
      </c>
      <c r="C8" s="52" t="s">
        <v>237</v>
      </c>
      <c r="D8" s="139">
        <v>0</v>
      </c>
      <c r="E8" s="118">
        <v>35904</v>
      </c>
      <c r="F8" s="95">
        <v>0</v>
      </c>
      <c r="G8" s="202"/>
      <c r="H8" s="203"/>
      <c r="I8" s="32"/>
    </row>
    <row r="9" spans="1:12" s="36" customFormat="1">
      <c r="A9" s="49"/>
      <c r="B9" s="52">
        <v>6321</v>
      </c>
      <c r="C9" s="52" t="s">
        <v>230</v>
      </c>
      <c r="D9" s="139">
        <v>0</v>
      </c>
      <c r="E9" s="118">
        <v>0</v>
      </c>
      <c r="F9" s="95">
        <v>0</v>
      </c>
      <c r="G9" s="202">
        <v>0</v>
      </c>
      <c r="H9" s="203">
        <v>0</v>
      </c>
    </row>
    <row r="10" spans="1:12" s="36" customFormat="1" ht="27.75" customHeight="1">
      <c r="A10" s="49">
        <v>636</v>
      </c>
      <c r="B10" s="48"/>
      <c r="C10" s="49" t="s">
        <v>221</v>
      </c>
      <c r="D10" s="143">
        <f>D11</f>
        <v>6045.8</v>
      </c>
      <c r="E10" s="117">
        <f>E11</f>
        <v>27553</v>
      </c>
      <c r="F10" s="100">
        <f>F11</f>
        <v>0</v>
      </c>
      <c r="G10" s="202">
        <v>0</v>
      </c>
      <c r="H10" s="203">
        <f t="shared" si="0"/>
        <v>0</v>
      </c>
    </row>
    <row r="11" spans="1:12" s="36" customFormat="1" ht="25.5">
      <c r="A11" s="49"/>
      <c r="B11" s="51">
        <v>6361</v>
      </c>
      <c r="C11" s="52" t="s">
        <v>222</v>
      </c>
      <c r="D11" s="139">
        <v>6045.8</v>
      </c>
      <c r="E11" s="118">
        <v>27553</v>
      </c>
      <c r="F11" s="95">
        <v>0</v>
      </c>
      <c r="G11" s="202">
        <v>0</v>
      </c>
      <c r="H11" s="203">
        <f t="shared" si="0"/>
        <v>0</v>
      </c>
    </row>
    <row r="12" spans="1:12" s="36" customFormat="1" ht="16.5" customHeight="1">
      <c r="A12" s="49">
        <v>64</v>
      </c>
      <c r="B12" s="48"/>
      <c r="C12" s="49" t="s">
        <v>223</v>
      </c>
      <c r="D12" s="143">
        <f t="shared" ref="D12:F13" si="1">D13</f>
        <v>12.97</v>
      </c>
      <c r="E12" s="117">
        <f t="shared" si="1"/>
        <v>0</v>
      </c>
      <c r="F12" s="100">
        <f t="shared" si="1"/>
        <v>5.57</v>
      </c>
      <c r="G12" s="197">
        <f>(F12/D12)*100</f>
        <v>42.945258288357749</v>
      </c>
      <c r="H12" s="203">
        <v>0</v>
      </c>
      <c r="J12" s="151"/>
    </row>
    <row r="13" spans="1:12" s="36" customFormat="1" ht="16.5" customHeight="1">
      <c r="A13" s="49">
        <v>641</v>
      </c>
      <c r="B13" s="48"/>
      <c r="C13" s="49" t="s">
        <v>224</v>
      </c>
      <c r="D13" s="143">
        <f t="shared" si="1"/>
        <v>12.97</v>
      </c>
      <c r="E13" s="117">
        <f t="shared" si="1"/>
        <v>0</v>
      </c>
      <c r="F13" s="100">
        <f t="shared" si="1"/>
        <v>5.57</v>
      </c>
      <c r="G13" s="197">
        <f t="shared" ref="G13:G14" si="2">(F13/D13)*100</f>
        <v>42.945258288357749</v>
      </c>
      <c r="H13" s="203">
        <v>0</v>
      </c>
      <c r="L13" s="151"/>
    </row>
    <row r="14" spans="1:12" s="36" customFormat="1">
      <c r="A14" s="49"/>
      <c r="B14" s="51">
        <v>6413</v>
      </c>
      <c r="C14" s="52" t="s">
        <v>225</v>
      </c>
      <c r="D14" s="139">
        <v>12.97</v>
      </c>
      <c r="E14" s="118">
        <v>0</v>
      </c>
      <c r="F14" s="95">
        <v>5.57</v>
      </c>
      <c r="G14" s="197">
        <f t="shared" si="2"/>
        <v>42.945258288357749</v>
      </c>
      <c r="H14" s="203">
        <v>0</v>
      </c>
    </row>
    <row r="15" spans="1:12" s="36" customFormat="1" ht="25.5">
      <c r="A15" s="48">
        <v>65</v>
      </c>
      <c r="B15" s="48"/>
      <c r="C15" s="49" t="s">
        <v>22</v>
      </c>
      <c r="D15" s="117">
        <f t="shared" ref="D15:F16" si="3">D16</f>
        <v>140458.75</v>
      </c>
      <c r="E15" s="117">
        <f t="shared" si="3"/>
        <v>201076</v>
      </c>
      <c r="F15" s="97">
        <f t="shared" si="3"/>
        <v>200745.96</v>
      </c>
      <c r="G15" s="94">
        <f>(F15/D15)*100</f>
        <v>142.92164781474986</v>
      </c>
      <c r="H15" s="203">
        <f t="shared" si="0"/>
        <v>99.835863056754661</v>
      </c>
    </row>
    <row r="16" spans="1:12" s="36" customFormat="1" ht="17.100000000000001" customHeight="1">
      <c r="A16" s="49" t="s">
        <v>23</v>
      </c>
      <c r="B16" s="48"/>
      <c r="C16" s="49" t="s">
        <v>24</v>
      </c>
      <c r="D16" s="117">
        <f t="shared" si="3"/>
        <v>140458.75</v>
      </c>
      <c r="E16" s="117">
        <f t="shared" si="3"/>
        <v>201076</v>
      </c>
      <c r="F16" s="97">
        <f t="shared" si="3"/>
        <v>200745.96</v>
      </c>
      <c r="G16" s="94">
        <f t="shared" ref="G16:G17" si="4">(F16/D16)*100</f>
        <v>142.92164781474986</v>
      </c>
      <c r="H16" s="203">
        <f t="shared" si="0"/>
        <v>99.835863056754661</v>
      </c>
    </row>
    <row r="17" spans="1:13">
      <c r="A17" s="51"/>
      <c r="B17" s="52" t="s">
        <v>25</v>
      </c>
      <c r="C17" s="52" t="s">
        <v>26</v>
      </c>
      <c r="D17" s="139">
        <f>134223.32+6235.43</f>
        <v>140458.75</v>
      </c>
      <c r="E17" s="118">
        <f>199084+1992</f>
        <v>201076</v>
      </c>
      <c r="F17" s="98">
        <f>190190.04+6534.3+4021.62</f>
        <v>200745.96</v>
      </c>
      <c r="G17" s="94">
        <f t="shared" si="4"/>
        <v>142.92164781474986</v>
      </c>
      <c r="H17" s="203">
        <f t="shared" si="0"/>
        <v>99.835863056754661</v>
      </c>
      <c r="L17" s="35"/>
    </row>
    <row r="18" spans="1:13" ht="25.5">
      <c r="A18" s="48">
        <v>66</v>
      </c>
      <c r="B18" s="48"/>
      <c r="C18" s="49" t="s">
        <v>112</v>
      </c>
      <c r="D18" s="117">
        <f t="shared" ref="D18:F19" si="5">D19</f>
        <v>757708.29</v>
      </c>
      <c r="E18" s="117">
        <f t="shared" si="5"/>
        <v>1691552</v>
      </c>
      <c r="F18" s="97">
        <f t="shared" si="5"/>
        <v>681745.88</v>
      </c>
      <c r="G18" s="94">
        <f>(F18/D18)*100</f>
        <v>89.974715731300762</v>
      </c>
      <c r="H18" s="203">
        <f t="shared" si="0"/>
        <v>40.30298093112124</v>
      </c>
    </row>
    <row r="19" spans="1:13" ht="25.5">
      <c r="A19" s="48" t="s">
        <v>113</v>
      </c>
      <c r="B19" s="48"/>
      <c r="C19" s="49" t="s">
        <v>114</v>
      </c>
      <c r="D19" s="117">
        <f t="shared" si="5"/>
        <v>757708.29</v>
      </c>
      <c r="E19" s="117">
        <f t="shared" si="5"/>
        <v>1691552</v>
      </c>
      <c r="F19" s="97">
        <f t="shared" si="5"/>
        <v>681745.88</v>
      </c>
      <c r="G19" s="94">
        <f t="shared" ref="G19:G20" si="6">(F19/D19)*100</f>
        <v>89.974715731300762</v>
      </c>
      <c r="H19" s="203">
        <f>(F19/E19)*100</f>
        <v>40.30298093112124</v>
      </c>
      <c r="M19" s="35"/>
    </row>
    <row r="20" spans="1:13">
      <c r="A20" s="48"/>
      <c r="B20" s="52">
        <v>6615</v>
      </c>
      <c r="C20" s="52" t="s">
        <v>115</v>
      </c>
      <c r="D20" s="139">
        <v>757708.29</v>
      </c>
      <c r="E20" s="118">
        <v>1691552</v>
      </c>
      <c r="F20" s="98">
        <v>681745.88</v>
      </c>
      <c r="G20" s="94">
        <f t="shared" si="6"/>
        <v>89.974715731300762</v>
      </c>
      <c r="H20" s="203">
        <f t="shared" si="0"/>
        <v>40.30298093112124</v>
      </c>
    </row>
    <row r="21" spans="1:13" ht="25.5">
      <c r="A21" s="48">
        <v>67</v>
      </c>
      <c r="B21" s="52"/>
      <c r="C21" s="49" t="s">
        <v>116</v>
      </c>
      <c r="D21" s="143">
        <f>D22+D25</f>
        <v>3860509.73</v>
      </c>
      <c r="E21" s="117">
        <f>E22+E25</f>
        <v>2366381</v>
      </c>
      <c r="F21" s="97">
        <f>F22+F25</f>
        <v>1283871.5</v>
      </c>
      <c r="G21" s="94">
        <f>(F21/D21)*100</f>
        <v>33.256528018127803</v>
      </c>
      <c r="H21" s="203">
        <f t="shared" si="0"/>
        <v>54.254640313626588</v>
      </c>
    </row>
    <row r="22" spans="1:13" ht="33" customHeight="1">
      <c r="A22" s="48">
        <v>671</v>
      </c>
      <c r="B22" s="52"/>
      <c r="C22" s="49" t="s">
        <v>117</v>
      </c>
      <c r="D22" s="143">
        <f>D23+D24</f>
        <v>2404.9299999999998</v>
      </c>
      <c r="E22" s="117">
        <f>E23+E24</f>
        <v>39750</v>
      </c>
      <c r="F22" s="97">
        <f>F23+F24</f>
        <v>2719.4</v>
      </c>
      <c r="G22" s="94">
        <f>(F22/D22)*100</f>
        <v>113.07605626775002</v>
      </c>
      <c r="H22" s="203">
        <f t="shared" si="0"/>
        <v>6.8412578616352206</v>
      </c>
    </row>
    <row r="23" spans="1:13" ht="25.5">
      <c r="A23" s="49"/>
      <c r="B23" s="52">
        <v>6711</v>
      </c>
      <c r="C23" s="52" t="s">
        <v>118</v>
      </c>
      <c r="D23" s="118">
        <v>2404.9299999999998</v>
      </c>
      <c r="E23" s="118">
        <v>19842</v>
      </c>
      <c r="F23" s="98">
        <v>2719.4</v>
      </c>
      <c r="G23" s="94">
        <f>(F23/D23)*100</f>
        <v>113.07605626775002</v>
      </c>
      <c r="H23" s="203">
        <f t="shared" si="0"/>
        <v>13.705271646003428</v>
      </c>
    </row>
    <row r="24" spans="1:13" ht="25.5">
      <c r="A24" s="49"/>
      <c r="B24" s="52">
        <v>6712</v>
      </c>
      <c r="C24" s="52" t="s">
        <v>214</v>
      </c>
      <c r="D24" s="118">
        <v>0</v>
      </c>
      <c r="E24" s="118">
        <v>19908</v>
      </c>
      <c r="F24" s="98">
        <v>0</v>
      </c>
      <c r="G24" s="94">
        <v>0</v>
      </c>
      <c r="H24" s="203">
        <f t="shared" si="0"/>
        <v>0</v>
      </c>
    </row>
    <row r="25" spans="1:13" ht="18" customHeight="1">
      <c r="A25" s="48">
        <v>673</v>
      </c>
      <c r="B25" s="48"/>
      <c r="C25" s="49" t="s">
        <v>119</v>
      </c>
      <c r="D25" s="117">
        <f>D26</f>
        <v>3858104.8</v>
      </c>
      <c r="E25" s="117">
        <f>E26</f>
        <v>2326631</v>
      </c>
      <c r="F25" s="97">
        <f>F26</f>
        <v>1281152.1000000001</v>
      </c>
      <c r="G25" s="94">
        <f t="shared" ref="G25:G28" si="7">(F25/D25)*100</f>
        <v>33.206772921253986</v>
      </c>
      <c r="H25" s="203">
        <f t="shared" si="0"/>
        <v>55.064687954385548</v>
      </c>
    </row>
    <row r="26" spans="1:13">
      <c r="A26" s="49"/>
      <c r="B26" s="52">
        <v>6731</v>
      </c>
      <c r="C26" s="52" t="s">
        <v>119</v>
      </c>
      <c r="D26" s="118">
        <v>3858104.8</v>
      </c>
      <c r="E26" s="118">
        <v>2326631</v>
      </c>
      <c r="F26" s="98">
        <v>1281152.1000000001</v>
      </c>
      <c r="G26" s="94">
        <f t="shared" si="7"/>
        <v>33.206772921253986</v>
      </c>
      <c r="H26" s="203">
        <f t="shared" si="0"/>
        <v>55.064687954385548</v>
      </c>
    </row>
    <row r="27" spans="1:13" ht="16.5" customHeight="1">
      <c r="A27" s="48">
        <v>68</v>
      </c>
      <c r="B27" s="52"/>
      <c r="C27" s="49" t="s">
        <v>226</v>
      </c>
      <c r="D27" s="117">
        <f>D28</f>
        <v>1639.88</v>
      </c>
      <c r="E27" s="117">
        <f>E28</f>
        <v>0</v>
      </c>
      <c r="F27" s="97">
        <f>F28</f>
        <v>0</v>
      </c>
      <c r="G27" s="94">
        <f t="shared" si="7"/>
        <v>0</v>
      </c>
      <c r="H27" s="203">
        <v>0</v>
      </c>
    </row>
    <row r="28" spans="1:13" ht="17.100000000000001" customHeight="1">
      <c r="A28" s="49">
        <v>683</v>
      </c>
      <c r="B28" s="52"/>
      <c r="C28" s="49" t="s">
        <v>227</v>
      </c>
      <c r="D28" s="118">
        <v>1639.88</v>
      </c>
      <c r="E28" s="118">
        <v>0</v>
      </c>
      <c r="F28" s="98">
        <v>0</v>
      </c>
      <c r="G28" s="94">
        <f t="shared" si="7"/>
        <v>0</v>
      </c>
      <c r="H28" s="203">
        <v>0</v>
      </c>
    </row>
    <row r="29" spans="1:13" ht="17.100000000000001" customHeight="1">
      <c r="A29" s="48">
        <v>922</v>
      </c>
      <c r="B29" s="49"/>
      <c r="C29" s="49" t="s">
        <v>27</v>
      </c>
      <c r="D29" s="143">
        <v>0</v>
      </c>
      <c r="E29" s="117">
        <v>842240</v>
      </c>
      <c r="F29" s="97">
        <v>0</v>
      </c>
      <c r="G29" s="94">
        <v>0</v>
      </c>
      <c r="H29" s="203">
        <f>(F29/E29)*100</f>
        <v>0</v>
      </c>
    </row>
    <row r="30" spans="1:13" ht="38.25">
      <c r="A30" s="122">
        <v>7</v>
      </c>
      <c r="B30" s="122"/>
      <c r="C30" s="126" t="s">
        <v>139</v>
      </c>
      <c r="D30" s="127">
        <f t="shared" ref="D30:F32" si="8">D31</f>
        <v>4144.1400000000003</v>
      </c>
      <c r="E30" s="127">
        <f t="shared" si="8"/>
        <v>1991</v>
      </c>
      <c r="F30" s="124">
        <f t="shared" si="8"/>
        <v>2660.82</v>
      </c>
      <c r="G30" s="201">
        <f>(F30/D30)*100</f>
        <v>64.206807685068554</v>
      </c>
      <c r="H30" s="201">
        <f t="shared" si="0"/>
        <v>133.64239075841286</v>
      </c>
    </row>
    <row r="31" spans="1:13" ht="25.5">
      <c r="A31" s="48">
        <v>72</v>
      </c>
      <c r="B31" s="49"/>
      <c r="C31" s="49" t="s">
        <v>212</v>
      </c>
      <c r="D31" s="143">
        <f t="shared" si="8"/>
        <v>4144.1400000000003</v>
      </c>
      <c r="E31" s="117">
        <f t="shared" si="8"/>
        <v>1991</v>
      </c>
      <c r="F31" s="97">
        <f t="shared" si="8"/>
        <v>2660.82</v>
      </c>
      <c r="G31" s="94">
        <f t="shared" ref="G31:G33" si="9">(F31/D31)*100</f>
        <v>64.206807685068554</v>
      </c>
      <c r="H31" s="203">
        <f t="shared" si="0"/>
        <v>133.64239075841286</v>
      </c>
      <c r="J31" s="136"/>
    </row>
    <row r="32" spans="1:13">
      <c r="A32" s="48">
        <v>723</v>
      </c>
      <c r="B32" s="49"/>
      <c r="C32" s="49" t="s">
        <v>228</v>
      </c>
      <c r="D32" s="143">
        <f t="shared" si="8"/>
        <v>4144.1400000000003</v>
      </c>
      <c r="E32" s="117">
        <f t="shared" si="8"/>
        <v>1991</v>
      </c>
      <c r="F32" s="97">
        <f t="shared" si="8"/>
        <v>2660.82</v>
      </c>
      <c r="G32" s="94">
        <f t="shared" si="9"/>
        <v>64.206807685068554</v>
      </c>
      <c r="H32" s="203">
        <f t="shared" si="0"/>
        <v>133.64239075841286</v>
      </c>
    </row>
    <row r="33" spans="1:11">
      <c r="A33" s="57"/>
      <c r="B33" s="52">
        <v>7231</v>
      </c>
      <c r="C33" s="52" t="s">
        <v>28</v>
      </c>
      <c r="D33" s="139">
        <v>4144.1400000000003</v>
      </c>
      <c r="E33" s="139">
        <v>1991</v>
      </c>
      <c r="F33" s="95">
        <v>2660.82</v>
      </c>
      <c r="G33" s="94">
        <f t="shared" si="9"/>
        <v>64.206807685068554</v>
      </c>
      <c r="H33" s="203">
        <f t="shared" si="0"/>
        <v>133.64239075841286</v>
      </c>
    </row>
    <row r="34" spans="1:11" ht="13.5" customHeight="1">
      <c r="A34" s="57"/>
      <c r="B34" s="52"/>
      <c r="C34" s="52"/>
      <c r="D34" s="139"/>
      <c r="E34" s="139"/>
      <c r="F34" s="95"/>
      <c r="G34" s="94"/>
      <c r="H34" s="203"/>
    </row>
    <row r="35" spans="1:11" ht="30.75" customHeight="1">
      <c r="A35" s="122">
        <v>3</v>
      </c>
      <c r="B35" s="122"/>
      <c r="C35" s="125" t="s">
        <v>29</v>
      </c>
      <c r="D35" s="127">
        <f>D36+D48+D79</f>
        <v>3175373.0300000003</v>
      </c>
      <c r="E35" s="127">
        <f>E36+E48+E79</f>
        <v>4833448.8100000005</v>
      </c>
      <c r="F35" s="124">
        <f>F36+F48+F79</f>
        <v>2135897.5499999998</v>
      </c>
      <c r="G35" s="201">
        <f>(F35/D35)*100</f>
        <v>67.26446089390636</v>
      </c>
      <c r="H35" s="201">
        <f>(F35/E35)*100</f>
        <v>44.189928019533518</v>
      </c>
      <c r="I35" s="136"/>
      <c r="J35" s="136"/>
      <c r="K35" s="136"/>
    </row>
    <row r="36" spans="1:11" ht="16.5" customHeight="1">
      <c r="A36" s="48">
        <v>31</v>
      </c>
      <c r="B36" s="48"/>
      <c r="C36" s="55" t="s">
        <v>30</v>
      </c>
      <c r="D36" s="117">
        <f>D37+D42+D44</f>
        <v>1406703.1500000001</v>
      </c>
      <c r="E36" s="117">
        <f>E37+E42+E44</f>
        <v>2855021.98</v>
      </c>
      <c r="F36" s="97">
        <f>F37+F42+F44</f>
        <v>1431301.63</v>
      </c>
      <c r="G36" s="94">
        <f>(F36/D36)*100</f>
        <v>101.74866175568027</v>
      </c>
      <c r="H36" s="94">
        <f>(F36/E36)*100</f>
        <v>50.132770956810631</v>
      </c>
    </row>
    <row r="37" spans="1:11" ht="17.100000000000001" customHeight="1">
      <c r="A37" s="55" t="s">
        <v>31</v>
      </c>
      <c r="B37" s="48"/>
      <c r="C37" s="55" t="s">
        <v>32</v>
      </c>
      <c r="D37" s="117">
        <f>D38+D39+D40+D41</f>
        <v>1144735.8400000001</v>
      </c>
      <c r="E37" s="117">
        <f>E38+E39+E40+E41</f>
        <v>2322891.75</v>
      </c>
      <c r="F37" s="97">
        <f>F38+F39+F40+F41</f>
        <v>1173216.92</v>
      </c>
      <c r="G37" s="94">
        <f t="shared" ref="G37:G50" si="10">(F37/D37)*100</f>
        <v>102.48800456880952</v>
      </c>
      <c r="H37" s="94">
        <f t="shared" ref="H37:H50" si="11">(F37/E37)*100</f>
        <v>50.506741005042521</v>
      </c>
    </row>
    <row r="38" spans="1:11">
      <c r="A38" s="51"/>
      <c r="B38" s="56" t="s">
        <v>33</v>
      </c>
      <c r="C38" s="56" t="s">
        <v>34</v>
      </c>
      <c r="D38" s="157">
        <v>960494.18</v>
      </c>
      <c r="E38" s="187">
        <v>2018956.75</v>
      </c>
      <c r="F38" s="98">
        <v>1086633.55</v>
      </c>
      <c r="G38" s="94">
        <f t="shared" si="10"/>
        <v>113.1327573478894</v>
      </c>
      <c r="H38" s="94">
        <f t="shared" si="11"/>
        <v>53.821536791216552</v>
      </c>
    </row>
    <row r="39" spans="1:11">
      <c r="A39" s="51"/>
      <c r="B39" s="56">
        <v>3112</v>
      </c>
      <c r="C39" s="56" t="s">
        <v>35</v>
      </c>
      <c r="D39" s="118">
        <v>11180.01</v>
      </c>
      <c r="E39" s="118">
        <v>22563</v>
      </c>
      <c r="F39" s="98">
        <v>11659.44</v>
      </c>
      <c r="G39" s="94">
        <f t="shared" si="10"/>
        <v>104.28827881191521</v>
      </c>
      <c r="H39" s="94">
        <f t="shared" si="11"/>
        <v>51.675043212338792</v>
      </c>
    </row>
    <row r="40" spans="1:11">
      <c r="A40" s="51"/>
      <c r="B40" s="56">
        <v>3113</v>
      </c>
      <c r="C40" s="56" t="s">
        <v>164</v>
      </c>
      <c r="D40" s="118">
        <v>64132.959999999999</v>
      </c>
      <c r="E40" s="118">
        <v>83615</v>
      </c>
      <c r="F40" s="98">
        <v>16748.509999999998</v>
      </c>
      <c r="G40" s="94">
        <f t="shared" si="10"/>
        <v>26.115292355132208</v>
      </c>
      <c r="H40" s="94">
        <f t="shared" si="11"/>
        <v>20.030508879985646</v>
      </c>
    </row>
    <row r="41" spans="1:11">
      <c r="A41" s="51"/>
      <c r="B41" s="56">
        <v>3114</v>
      </c>
      <c r="C41" s="56" t="s">
        <v>120</v>
      </c>
      <c r="D41" s="118">
        <v>108928.69</v>
      </c>
      <c r="E41" s="118">
        <v>197757</v>
      </c>
      <c r="F41" s="98">
        <v>58175.42</v>
      </c>
      <c r="G41" s="94">
        <f t="shared" si="10"/>
        <v>53.406884816112267</v>
      </c>
      <c r="H41" s="94">
        <f t="shared" si="11"/>
        <v>29.417628705937084</v>
      </c>
    </row>
    <row r="42" spans="1:11">
      <c r="A42" s="55" t="s">
        <v>36</v>
      </c>
      <c r="B42" s="48"/>
      <c r="C42" s="55" t="s">
        <v>37</v>
      </c>
      <c r="D42" s="117">
        <f>D43</f>
        <v>73509</v>
      </c>
      <c r="E42" s="117">
        <f>E43</f>
        <v>165904</v>
      </c>
      <c r="F42" s="97">
        <f>F43</f>
        <v>64084.84</v>
      </c>
      <c r="G42" s="94">
        <f t="shared" si="10"/>
        <v>87.179583452366373</v>
      </c>
      <c r="H42" s="94">
        <f t="shared" si="11"/>
        <v>38.627664191339569</v>
      </c>
    </row>
    <row r="43" spans="1:11">
      <c r="A43" s="51"/>
      <c r="B43" s="56" t="s">
        <v>38</v>
      </c>
      <c r="C43" s="56" t="s">
        <v>37</v>
      </c>
      <c r="D43" s="118">
        <v>73509</v>
      </c>
      <c r="E43" s="118">
        <v>165904</v>
      </c>
      <c r="F43" s="98">
        <v>64084.84</v>
      </c>
      <c r="G43" s="94">
        <f t="shared" si="10"/>
        <v>87.179583452366373</v>
      </c>
      <c r="H43" s="94">
        <f t="shared" si="11"/>
        <v>38.627664191339569</v>
      </c>
    </row>
    <row r="44" spans="1:11">
      <c r="A44" s="55" t="s">
        <v>39</v>
      </c>
      <c r="B44" s="48"/>
      <c r="C44" s="55" t="s">
        <v>40</v>
      </c>
      <c r="D44" s="117">
        <f>D45</f>
        <v>188458.31</v>
      </c>
      <c r="E44" s="117">
        <f>E45</f>
        <v>366226.23</v>
      </c>
      <c r="F44" s="97">
        <f>F45</f>
        <v>193999.87</v>
      </c>
      <c r="G44" s="94">
        <f t="shared" si="10"/>
        <v>102.94046996388751</v>
      </c>
      <c r="H44" s="94">
        <f t="shared" si="11"/>
        <v>52.972685763114235</v>
      </c>
    </row>
    <row r="45" spans="1:11">
      <c r="A45" s="51"/>
      <c r="B45" s="56" t="s">
        <v>41</v>
      </c>
      <c r="C45" s="56" t="s">
        <v>42</v>
      </c>
      <c r="D45" s="118">
        <v>188458.31</v>
      </c>
      <c r="E45" s="118">
        <v>366226.23</v>
      </c>
      <c r="F45" s="98">
        <v>193999.87</v>
      </c>
      <c r="G45" s="94">
        <f t="shared" si="10"/>
        <v>102.94046996388751</v>
      </c>
      <c r="H45" s="94">
        <f t="shared" si="11"/>
        <v>52.972685763114235</v>
      </c>
    </row>
    <row r="46" spans="1:11" ht="33" customHeight="1">
      <c r="A46" s="261" t="s">
        <v>19</v>
      </c>
      <c r="B46" s="262"/>
      <c r="C46" s="262"/>
      <c r="D46" s="31" t="s">
        <v>251</v>
      </c>
      <c r="E46" s="10" t="s">
        <v>247</v>
      </c>
      <c r="F46" s="31" t="s">
        <v>248</v>
      </c>
      <c r="G46" s="175" t="s">
        <v>11</v>
      </c>
      <c r="H46" s="175" t="s">
        <v>11</v>
      </c>
      <c r="K46" s="35"/>
    </row>
    <row r="47" spans="1:11">
      <c r="A47" s="63"/>
      <c r="B47" s="64"/>
      <c r="C47" s="65">
        <v>1</v>
      </c>
      <c r="D47" s="45">
        <v>2</v>
      </c>
      <c r="E47" s="45">
        <v>3</v>
      </c>
      <c r="F47" s="46">
        <v>4</v>
      </c>
      <c r="G47" s="176" t="s">
        <v>20</v>
      </c>
      <c r="H47" s="176" t="s">
        <v>21</v>
      </c>
    </row>
    <row r="48" spans="1:11">
      <c r="A48" s="48">
        <v>32</v>
      </c>
      <c r="B48" s="48"/>
      <c r="C48" s="55" t="s">
        <v>43</v>
      </c>
      <c r="D48" s="117">
        <f>D49+D54+D61+D71</f>
        <v>1765490.24</v>
      </c>
      <c r="E48" s="117">
        <f>E49+E54+E61+E71</f>
        <v>1967012.83</v>
      </c>
      <c r="F48" s="97">
        <f>F49+F54+F61+F71</f>
        <v>700056.87</v>
      </c>
      <c r="G48" s="94">
        <f t="shared" si="10"/>
        <v>39.652265084172882</v>
      </c>
      <c r="H48" s="94">
        <f t="shared" si="11"/>
        <v>35.589847677811029</v>
      </c>
    </row>
    <row r="49" spans="1:10">
      <c r="A49" s="55" t="s">
        <v>44</v>
      </c>
      <c r="B49" s="48"/>
      <c r="C49" s="55" t="s">
        <v>45</v>
      </c>
      <c r="D49" s="117">
        <f>D50+D51+D52+D53</f>
        <v>58622.34</v>
      </c>
      <c r="E49" s="117">
        <f>E50+E51+E52+E53</f>
        <v>127534</v>
      </c>
      <c r="F49" s="97">
        <f>F50+F51+F52+F53</f>
        <v>63137.93</v>
      </c>
      <c r="G49" s="94">
        <f t="shared" si="10"/>
        <v>107.70284843627873</v>
      </c>
      <c r="H49" s="94">
        <f t="shared" si="11"/>
        <v>49.506743299825928</v>
      </c>
    </row>
    <row r="50" spans="1:10">
      <c r="A50" s="51"/>
      <c r="B50" s="56" t="s">
        <v>46</v>
      </c>
      <c r="C50" s="56" t="s">
        <v>47</v>
      </c>
      <c r="D50" s="118">
        <v>3058.74</v>
      </c>
      <c r="E50" s="118">
        <v>9291</v>
      </c>
      <c r="F50" s="98">
        <v>5581.89</v>
      </c>
      <c r="G50" s="94">
        <f t="shared" si="10"/>
        <v>182.48984876125465</v>
      </c>
      <c r="H50" s="94">
        <f t="shared" si="11"/>
        <v>60.078463028737495</v>
      </c>
    </row>
    <row r="51" spans="1:10" ht="14.25" customHeight="1">
      <c r="A51" s="51"/>
      <c r="B51" s="56" t="s">
        <v>48</v>
      </c>
      <c r="C51" s="56" t="s">
        <v>49</v>
      </c>
      <c r="D51" s="118">
        <v>50031.14</v>
      </c>
      <c r="E51" s="188">
        <v>110014</v>
      </c>
      <c r="F51" s="98">
        <v>51396.4</v>
      </c>
      <c r="G51" s="94">
        <f>(F51/D51)*100</f>
        <v>102.72882049059847</v>
      </c>
      <c r="H51" s="94">
        <f>(F51/E51)*100</f>
        <v>46.718054065846168</v>
      </c>
    </row>
    <row r="52" spans="1:10">
      <c r="A52" s="51"/>
      <c r="B52" s="56" t="s">
        <v>50</v>
      </c>
      <c r="C52" s="56" t="s">
        <v>51</v>
      </c>
      <c r="D52" s="118">
        <v>5014.01</v>
      </c>
      <c r="E52" s="118">
        <v>7300</v>
      </c>
      <c r="F52" s="98">
        <v>4604.32</v>
      </c>
      <c r="G52" s="94">
        <f t="shared" ref="G52:G81" si="12">(F52/D52)*100</f>
        <v>91.829094876157001</v>
      </c>
      <c r="H52" s="94">
        <f t="shared" ref="H52:H83" si="13">(F52/E52)*100</f>
        <v>63.072876712328764</v>
      </c>
    </row>
    <row r="53" spans="1:10">
      <c r="A53" s="51"/>
      <c r="B53" s="56" t="s">
        <v>121</v>
      </c>
      <c r="C53" s="56" t="s">
        <v>122</v>
      </c>
      <c r="D53" s="156">
        <v>518.45000000000005</v>
      </c>
      <c r="E53" s="156">
        <v>929</v>
      </c>
      <c r="F53" s="98">
        <v>1555.32</v>
      </c>
      <c r="G53" s="94">
        <f t="shared" si="12"/>
        <v>299.99421352107237</v>
      </c>
      <c r="H53" s="94">
        <f t="shared" si="13"/>
        <v>167.41872981700755</v>
      </c>
    </row>
    <row r="54" spans="1:10">
      <c r="A54" s="55" t="s">
        <v>52</v>
      </c>
      <c r="B54" s="48"/>
      <c r="C54" s="55" t="s">
        <v>53</v>
      </c>
      <c r="D54" s="117">
        <f>D55+D56+D57+D58+D59+D60</f>
        <v>1162616.69</v>
      </c>
      <c r="E54" s="117">
        <f>E55+E56+E57+E58+E59+E60</f>
        <v>805585.97</v>
      </c>
      <c r="F54" s="97">
        <f>F55+F56+F57+F58+F59+F60</f>
        <v>174595.25</v>
      </c>
      <c r="G54" s="94">
        <f t="shared" si="12"/>
        <v>15.017438808658422</v>
      </c>
      <c r="H54" s="94">
        <f t="shared" si="13"/>
        <v>21.673074817824844</v>
      </c>
    </row>
    <row r="55" spans="1:10">
      <c r="A55" s="51"/>
      <c r="B55" s="56" t="s">
        <v>54</v>
      </c>
      <c r="C55" s="56" t="s">
        <v>55</v>
      </c>
      <c r="D55" s="118">
        <v>28587.360000000001</v>
      </c>
      <c r="E55" s="118">
        <v>74483</v>
      </c>
      <c r="F55" s="98">
        <v>22905.57</v>
      </c>
      <c r="G55" s="94">
        <f t="shared" si="12"/>
        <v>80.124817401816742</v>
      </c>
      <c r="H55" s="94">
        <f t="shared" si="13"/>
        <v>30.752748949424703</v>
      </c>
    </row>
    <row r="56" spans="1:10">
      <c r="A56" s="51"/>
      <c r="B56" s="56" t="s">
        <v>123</v>
      </c>
      <c r="C56" s="56" t="s">
        <v>124</v>
      </c>
      <c r="D56" s="156">
        <v>1065002.8</v>
      </c>
      <c r="E56" s="156">
        <v>530884.1</v>
      </c>
      <c r="F56" s="99">
        <v>99367.64</v>
      </c>
      <c r="G56" s="94">
        <f t="shared" si="12"/>
        <v>9.3302703053926237</v>
      </c>
      <c r="H56" s="94">
        <f t="shared" si="13"/>
        <v>18.717388597624225</v>
      </c>
    </row>
    <row r="57" spans="1:10">
      <c r="A57" s="51"/>
      <c r="B57" s="56" t="s">
        <v>56</v>
      </c>
      <c r="C57" s="56" t="s">
        <v>57</v>
      </c>
      <c r="D57" s="118">
        <v>60699.51</v>
      </c>
      <c r="E57" s="118">
        <v>163056.87</v>
      </c>
      <c r="F57" s="98">
        <v>47852</v>
      </c>
      <c r="G57" s="94">
        <f t="shared" si="12"/>
        <v>78.834244296206009</v>
      </c>
      <c r="H57" s="94">
        <f t="shared" si="13"/>
        <v>29.346816236568262</v>
      </c>
      <c r="J57" s="136"/>
    </row>
    <row r="58" spans="1:10" ht="13.5" customHeight="1">
      <c r="A58" s="51"/>
      <c r="B58" s="56">
        <v>3224</v>
      </c>
      <c r="C58" s="56" t="s">
        <v>58</v>
      </c>
      <c r="D58" s="118">
        <v>5750.49</v>
      </c>
      <c r="E58" s="118">
        <v>19908</v>
      </c>
      <c r="F58" s="98">
        <v>2555.69</v>
      </c>
      <c r="G58" s="94">
        <f t="shared" si="12"/>
        <v>44.44299529257507</v>
      </c>
      <c r="H58" s="94">
        <f t="shared" si="13"/>
        <v>12.837502511553145</v>
      </c>
    </row>
    <row r="59" spans="1:10">
      <c r="A59" s="51"/>
      <c r="B59" s="56" t="s">
        <v>59</v>
      </c>
      <c r="C59" s="56" t="s">
        <v>60</v>
      </c>
      <c r="D59" s="118">
        <v>2486.38</v>
      </c>
      <c r="E59" s="118">
        <v>10618</v>
      </c>
      <c r="F59" s="98">
        <v>1876.95</v>
      </c>
      <c r="G59" s="94">
        <f t="shared" si="12"/>
        <v>75.489265518545039</v>
      </c>
      <c r="H59" s="94">
        <f t="shared" si="13"/>
        <v>17.677057826332643</v>
      </c>
    </row>
    <row r="60" spans="1:10">
      <c r="A60" s="51"/>
      <c r="B60" s="56">
        <v>3227</v>
      </c>
      <c r="C60" s="56" t="s">
        <v>61</v>
      </c>
      <c r="D60" s="118">
        <v>90.15</v>
      </c>
      <c r="E60" s="118">
        <v>6636</v>
      </c>
      <c r="F60" s="98">
        <v>37.4</v>
      </c>
      <c r="G60" s="94">
        <f t="shared" si="12"/>
        <v>41.48641153632834</v>
      </c>
      <c r="H60" s="94">
        <f t="shared" si="13"/>
        <v>0.56359252561784201</v>
      </c>
    </row>
    <row r="61" spans="1:10">
      <c r="A61" s="55" t="s">
        <v>62</v>
      </c>
      <c r="B61" s="48"/>
      <c r="C61" s="55" t="s">
        <v>63</v>
      </c>
      <c r="D61" s="117">
        <f>D62+D63+D64+D65+D66+D67+D68+D69+D70</f>
        <v>526520.15999999992</v>
      </c>
      <c r="E61" s="117">
        <f>E62+E63+E64+E65+E66+E67+E68+E69+E70</f>
        <v>972175.86</v>
      </c>
      <c r="F61" s="97">
        <f>F62+F63+F64+F65+F66+F67+F68+F69+F70</f>
        <v>445004.79999999999</v>
      </c>
      <c r="G61" s="94">
        <f t="shared" si="12"/>
        <v>84.518093286304563</v>
      </c>
      <c r="H61" s="94">
        <f t="shared" si="13"/>
        <v>45.774105108925454</v>
      </c>
    </row>
    <row r="62" spans="1:10">
      <c r="A62" s="51"/>
      <c r="B62" s="56" t="s">
        <v>64</v>
      </c>
      <c r="C62" s="56" t="s">
        <v>65</v>
      </c>
      <c r="D62" s="118">
        <v>28445.040000000001</v>
      </c>
      <c r="E62" s="118">
        <v>64371</v>
      </c>
      <c r="F62" s="98">
        <v>25563.34</v>
      </c>
      <c r="G62" s="94">
        <f t="shared" si="12"/>
        <v>89.869235550380665</v>
      </c>
      <c r="H62" s="94">
        <f t="shared" si="13"/>
        <v>39.71251029190163</v>
      </c>
    </row>
    <row r="63" spans="1:10">
      <c r="A63" s="51"/>
      <c r="B63" s="56" t="s">
        <v>66</v>
      </c>
      <c r="C63" s="56" t="s">
        <v>67</v>
      </c>
      <c r="D63" s="118">
        <v>93880.17</v>
      </c>
      <c r="E63" s="118">
        <v>76891</v>
      </c>
      <c r="F63" s="98">
        <v>21414.87</v>
      </c>
      <c r="G63" s="94">
        <f t="shared" si="12"/>
        <v>22.810855583239782</v>
      </c>
      <c r="H63" s="94">
        <f t="shared" si="13"/>
        <v>27.850944843999947</v>
      </c>
    </row>
    <row r="64" spans="1:10">
      <c r="A64" s="51"/>
      <c r="B64" s="56" t="s">
        <v>68</v>
      </c>
      <c r="C64" s="56" t="s">
        <v>69</v>
      </c>
      <c r="D64" s="118">
        <v>16594.560000000001</v>
      </c>
      <c r="E64" s="118">
        <v>40790</v>
      </c>
      <c r="F64" s="98">
        <v>19963.240000000002</v>
      </c>
      <c r="G64" s="94">
        <f t="shared" si="12"/>
        <v>120.29990551120366</v>
      </c>
      <c r="H64" s="94">
        <f t="shared" si="13"/>
        <v>48.941505270899732</v>
      </c>
    </row>
    <row r="65" spans="1:8">
      <c r="A65" s="51"/>
      <c r="B65" s="56" t="s">
        <v>70</v>
      </c>
      <c r="C65" s="56" t="s">
        <v>71</v>
      </c>
      <c r="D65" s="118">
        <v>20807.66</v>
      </c>
      <c r="E65" s="118">
        <v>73953</v>
      </c>
      <c r="F65" s="98">
        <v>20059.38</v>
      </c>
      <c r="G65" s="94">
        <f t="shared" si="12"/>
        <v>96.403824360836353</v>
      </c>
      <c r="H65" s="94">
        <f t="shared" si="13"/>
        <v>27.124497991967871</v>
      </c>
    </row>
    <row r="66" spans="1:8">
      <c r="A66" s="51"/>
      <c r="B66" s="56" t="s">
        <v>72</v>
      </c>
      <c r="C66" s="56" t="s">
        <v>73</v>
      </c>
      <c r="D66" s="118">
        <v>96346.97</v>
      </c>
      <c r="E66" s="118">
        <v>179789</v>
      </c>
      <c r="F66" s="98">
        <v>117767.48</v>
      </c>
      <c r="G66" s="94">
        <f t="shared" si="12"/>
        <v>122.23267633637052</v>
      </c>
      <c r="H66" s="94">
        <f t="shared" si="13"/>
        <v>65.50316203994683</v>
      </c>
    </row>
    <row r="67" spans="1:8">
      <c r="A67" s="51"/>
      <c r="B67" s="56">
        <v>3236</v>
      </c>
      <c r="C67" s="56" t="s">
        <v>74</v>
      </c>
      <c r="D67" s="118">
        <v>42747.28</v>
      </c>
      <c r="E67" s="118">
        <v>74989</v>
      </c>
      <c r="F67" s="98">
        <v>39768.04</v>
      </c>
      <c r="G67" s="94">
        <f t="shared" si="12"/>
        <v>93.030574109042732</v>
      </c>
      <c r="H67" s="94">
        <f t="shared" si="13"/>
        <v>53.031831335262503</v>
      </c>
    </row>
    <row r="68" spans="1:8">
      <c r="A68" s="51"/>
      <c r="B68" s="56" t="s">
        <v>75</v>
      </c>
      <c r="C68" s="56" t="s">
        <v>76</v>
      </c>
      <c r="D68" s="118">
        <v>73518.78</v>
      </c>
      <c r="E68" s="118">
        <v>106693</v>
      </c>
      <c r="F68" s="98">
        <v>38512.89</v>
      </c>
      <c r="G68" s="94">
        <f t="shared" si="12"/>
        <v>52.385104867082944</v>
      </c>
      <c r="H68" s="94">
        <f t="shared" si="13"/>
        <v>36.096922947147426</v>
      </c>
    </row>
    <row r="69" spans="1:8">
      <c r="A69" s="51"/>
      <c r="B69" s="56">
        <v>3238</v>
      </c>
      <c r="C69" s="56" t="s">
        <v>77</v>
      </c>
      <c r="D69" s="118">
        <v>51600.73</v>
      </c>
      <c r="E69" s="118">
        <v>116634.86</v>
      </c>
      <c r="F69" s="98">
        <v>63299.33</v>
      </c>
      <c r="G69" s="94">
        <f t="shared" si="12"/>
        <v>122.67138468777476</v>
      </c>
      <c r="H69" s="94">
        <f t="shared" si="13"/>
        <v>54.271364496000594</v>
      </c>
    </row>
    <row r="70" spans="1:8">
      <c r="A70" s="51"/>
      <c r="B70" s="56" t="s">
        <v>78</v>
      </c>
      <c r="C70" s="56" t="s">
        <v>79</v>
      </c>
      <c r="D70" s="118">
        <v>102578.97</v>
      </c>
      <c r="E70" s="118">
        <v>238065</v>
      </c>
      <c r="F70" s="98">
        <v>98656.23</v>
      </c>
      <c r="G70" s="94">
        <f t="shared" si="12"/>
        <v>96.175882834464019</v>
      </c>
      <c r="H70" s="94">
        <f t="shared" si="13"/>
        <v>41.440879591708146</v>
      </c>
    </row>
    <row r="71" spans="1:8">
      <c r="A71" s="55" t="s">
        <v>80</v>
      </c>
      <c r="B71" s="48"/>
      <c r="C71" s="55" t="s">
        <v>81</v>
      </c>
      <c r="D71" s="117">
        <f>D72+D73+D74+D75+D76+D77+D78</f>
        <v>17731.05</v>
      </c>
      <c r="E71" s="117">
        <f>E72+E73+E74+E75+E76+E77+E78</f>
        <v>61717</v>
      </c>
      <c r="F71" s="97">
        <f>F72+F73+F74+F75+F76+F77+F78</f>
        <v>17318.89</v>
      </c>
      <c r="G71" s="94">
        <f t="shared" si="12"/>
        <v>97.675490171196856</v>
      </c>
      <c r="H71" s="94">
        <f t="shared" si="13"/>
        <v>28.061782004958115</v>
      </c>
    </row>
    <row r="72" spans="1:8" ht="25.5">
      <c r="A72" s="51"/>
      <c r="B72" s="56" t="s">
        <v>82</v>
      </c>
      <c r="C72" s="56" t="s">
        <v>83</v>
      </c>
      <c r="D72" s="118">
        <v>4481.2700000000004</v>
      </c>
      <c r="E72" s="118">
        <v>9954</v>
      </c>
      <c r="F72" s="98">
        <v>4481.04</v>
      </c>
      <c r="G72" s="94">
        <f t="shared" si="12"/>
        <v>99.994867526393165</v>
      </c>
      <c r="H72" s="94">
        <f t="shared" si="13"/>
        <v>45.017480409885472</v>
      </c>
    </row>
    <row r="73" spans="1:8">
      <c r="A73" s="51"/>
      <c r="B73" s="56" t="s">
        <v>84</v>
      </c>
      <c r="C73" s="56" t="s">
        <v>85</v>
      </c>
      <c r="D73" s="118">
        <v>8516.41</v>
      </c>
      <c r="E73" s="118">
        <v>26545</v>
      </c>
      <c r="F73" s="98">
        <v>7175.39</v>
      </c>
      <c r="G73" s="94">
        <f t="shared" si="12"/>
        <v>84.253693751240249</v>
      </c>
      <c r="H73" s="94">
        <f t="shared" si="13"/>
        <v>27.031041627425129</v>
      </c>
    </row>
    <row r="74" spans="1:8">
      <c r="A74" s="51"/>
      <c r="B74" s="56" t="s">
        <v>86</v>
      </c>
      <c r="C74" s="56" t="s">
        <v>87</v>
      </c>
      <c r="D74" s="118">
        <v>828.67</v>
      </c>
      <c r="E74" s="118">
        <v>5309</v>
      </c>
      <c r="F74" s="98">
        <v>563.11</v>
      </c>
      <c r="G74" s="94">
        <f t="shared" si="12"/>
        <v>67.953467604715996</v>
      </c>
      <c r="H74" s="94">
        <f t="shared" si="13"/>
        <v>10.606705594273874</v>
      </c>
    </row>
    <row r="75" spans="1:8">
      <c r="A75" s="51"/>
      <c r="B75" s="56" t="s">
        <v>88</v>
      </c>
      <c r="C75" s="56" t="s">
        <v>89</v>
      </c>
      <c r="D75" s="118">
        <v>1397.17</v>
      </c>
      <c r="E75" s="118">
        <v>5309</v>
      </c>
      <c r="F75" s="98">
        <v>1461.7</v>
      </c>
      <c r="G75" s="94">
        <f t="shared" si="12"/>
        <v>104.61862192861284</v>
      </c>
      <c r="H75" s="94">
        <f t="shared" si="13"/>
        <v>27.532491994725937</v>
      </c>
    </row>
    <row r="76" spans="1:8">
      <c r="A76" s="51"/>
      <c r="B76" s="56">
        <v>3295</v>
      </c>
      <c r="C76" s="56" t="s">
        <v>90</v>
      </c>
      <c r="D76" s="118">
        <v>2324.75</v>
      </c>
      <c r="E76" s="118">
        <v>6636</v>
      </c>
      <c r="F76" s="98">
        <v>2704.05</v>
      </c>
      <c r="G76" s="94">
        <f t="shared" si="12"/>
        <v>116.31573287450266</v>
      </c>
      <c r="H76" s="94">
        <f t="shared" si="13"/>
        <v>40.748191681735989</v>
      </c>
    </row>
    <row r="77" spans="1:8">
      <c r="A77" s="51"/>
      <c r="B77" s="56">
        <v>3296</v>
      </c>
      <c r="C77" s="56" t="s">
        <v>91</v>
      </c>
      <c r="D77" s="118">
        <v>0</v>
      </c>
      <c r="E77" s="118">
        <v>3982</v>
      </c>
      <c r="F77" s="98">
        <v>761.5</v>
      </c>
      <c r="G77" s="94">
        <v>0</v>
      </c>
      <c r="H77" s="94">
        <f t="shared" si="13"/>
        <v>19.123556002009039</v>
      </c>
    </row>
    <row r="78" spans="1:8">
      <c r="A78" s="51"/>
      <c r="B78" s="56" t="s">
        <v>92</v>
      </c>
      <c r="C78" s="56" t="s">
        <v>81</v>
      </c>
      <c r="D78" s="118">
        <v>182.78</v>
      </c>
      <c r="E78" s="118">
        <v>3982</v>
      </c>
      <c r="F78" s="98">
        <v>172.1</v>
      </c>
      <c r="G78" s="94">
        <f t="shared" si="12"/>
        <v>94.156909946383621</v>
      </c>
      <c r="H78" s="94">
        <f t="shared" si="13"/>
        <v>4.3219487694625816</v>
      </c>
    </row>
    <row r="79" spans="1:8">
      <c r="A79" s="48">
        <v>34</v>
      </c>
      <c r="B79" s="48"/>
      <c r="C79" s="55" t="s">
        <v>93</v>
      </c>
      <c r="D79" s="117">
        <f>D80</f>
        <v>3179.64</v>
      </c>
      <c r="E79" s="117">
        <f>E81+E82+E83</f>
        <v>11414</v>
      </c>
      <c r="F79" s="97">
        <f>F80</f>
        <v>4539.0499999999993</v>
      </c>
      <c r="G79" s="94">
        <f t="shared" si="12"/>
        <v>142.75358216653456</v>
      </c>
      <c r="H79" s="94">
        <f t="shared" si="13"/>
        <v>39.767390923427364</v>
      </c>
    </row>
    <row r="80" spans="1:8">
      <c r="A80" s="55" t="s">
        <v>94</v>
      </c>
      <c r="B80" s="48"/>
      <c r="C80" s="55" t="s">
        <v>95</v>
      </c>
      <c r="D80" s="117">
        <f>D81+D82</f>
        <v>3179.64</v>
      </c>
      <c r="E80" s="117">
        <f>E81+E82+E83</f>
        <v>11414</v>
      </c>
      <c r="F80" s="97">
        <f>F81+F82</f>
        <v>4539.0499999999993</v>
      </c>
      <c r="G80" s="94">
        <f t="shared" si="12"/>
        <v>142.75358216653456</v>
      </c>
      <c r="H80" s="94">
        <f t="shared" si="13"/>
        <v>39.767390923427364</v>
      </c>
    </row>
    <row r="81" spans="1:1022 1025:2048 2051:3071 3074:4094 4097:5120 5123:6143 6146:7166 7169:8192 8195:9215 9218:10238 10241:11264 11267:12287 12290:13310 13313:14336 14339:15359 15362:16382">
      <c r="A81" s="51"/>
      <c r="B81" s="56" t="s">
        <v>96</v>
      </c>
      <c r="C81" s="56" t="s">
        <v>97</v>
      </c>
      <c r="D81" s="118">
        <v>3179.64</v>
      </c>
      <c r="E81" s="118">
        <v>10618</v>
      </c>
      <c r="F81" s="98">
        <v>3173.2</v>
      </c>
      <c r="G81" s="94">
        <f t="shared" si="12"/>
        <v>99.797461347825532</v>
      </c>
      <c r="H81" s="94">
        <f t="shared" si="13"/>
        <v>29.8851007722735</v>
      </c>
    </row>
    <row r="82" spans="1:1022 1025:2048 2051:3071 3074:4094 4097:5120 5123:6143 6146:7166 7169:8192 8195:9215 9218:10238 10241:11264 11267:12287 12290:13310 13313:14336 14339:15359 15362:16382">
      <c r="A82" s="51"/>
      <c r="B82" s="56" t="s">
        <v>98</v>
      </c>
      <c r="C82" s="56" t="s">
        <v>99</v>
      </c>
      <c r="D82" s="118">
        <v>0</v>
      </c>
      <c r="E82" s="118">
        <v>133</v>
      </c>
      <c r="F82" s="98">
        <v>1365.85</v>
      </c>
      <c r="G82" s="94">
        <v>0</v>
      </c>
      <c r="H82" s="94">
        <f t="shared" si="13"/>
        <v>1026.9548872180451</v>
      </c>
    </row>
    <row r="83" spans="1:1022 1025:2048 2051:3071 3074:4094 4097:5120 5123:6143 6146:7166 7169:8192 8195:9215 9218:10238 10241:11264 11267:12287 12290:13310 13313:14336 14339:15359 15362:16382">
      <c r="A83" s="51"/>
      <c r="B83" s="56">
        <v>3434</v>
      </c>
      <c r="C83" s="56" t="s">
        <v>101</v>
      </c>
      <c r="D83" s="118">
        <v>0</v>
      </c>
      <c r="E83" s="118">
        <v>663</v>
      </c>
      <c r="F83" s="98">
        <v>0</v>
      </c>
      <c r="G83" s="94">
        <v>0</v>
      </c>
      <c r="H83" s="94">
        <f t="shared" si="13"/>
        <v>0</v>
      </c>
    </row>
    <row r="84" spans="1:1022 1025:2048 2051:3071 3074:4094 4097:5120 5123:6143 6146:7166 7169:8192 8195:9215 9218:10238 10241:11264 11267:12287 12290:13310 13313:14336 14339:15359 15362:16382" s="38" customFormat="1">
      <c r="A84" s="37"/>
      <c r="D84" s="189"/>
      <c r="E84" s="189"/>
      <c r="F84" s="96"/>
      <c r="G84" s="121"/>
      <c r="H84" s="121"/>
      <c r="K84" s="37"/>
      <c r="N84" s="37"/>
      <c r="Q84" s="37"/>
      <c r="T84" s="37"/>
      <c r="W84" s="37"/>
      <c r="Z84" s="37"/>
      <c r="AC84" s="37"/>
      <c r="AF84" s="37"/>
      <c r="AI84" s="37"/>
      <c r="AL84" s="37"/>
      <c r="AO84" s="37"/>
      <c r="AR84" s="37"/>
      <c r="AU84" s="37"/>
      <c r="AX84" s="37"/>
      <c r="BA84" s="37"/>
      <c r="BD84" s="37"/>
      <c r="BG84" s="37"/>
      <c r="BJ84" s="37"/>
      <c r="BM84" s="37"/>
      <c r="BP84" s="37"/>
      <c r="BS84" s="37"/>
      <c r="BV84" s="37"/>
      <c r="BY84" s="37"/>
      <c r="CB84" s="37"/>
      <c r="CE84" s="37"/>
      <c r="CH84" s="37"/>
      <c r="CK84" s="37"/>
      <c r="CN84" s="37"/>
      <c r="CQ84" s="37"/>
      <c r="CT84" s="37"/>
      <c r="CW84" s="37"/>
      <c r="CZ84" s="37"/>
      <c r="DC84" s="37"/>
      <c r="DF84" s="37"/>
      <c r="DI84" s="37"/>
      <c r="DL84" s="37"/>
      <c r="DO84" s="37"/>
      <c r="DR84" s="37"/>
      <c r="DU84" s="37"/>
      <c r="DX84" s="37"/>
      <c r="EA84" s="37"/>
      <c r="ED84" s="37"/>
      <c r="EG84" s="37"/>
      <c r="EJ84" s="37"/>
      <c r="EM84" s="37"/>
      <c r="EP84" s="37"/>
      <c r="ES84" s="37"/>
      <c r="EV84" s="37"/>
      <c r="EY84" s="37"/>
      <c r="FB84" s="37"/>
      <c r="FE84" s="37"/>
      <c r="FH84" s="37"/>
      <c r="FK84" s="37"/>
      <c r="FN84" s="37"/>
      <c r="FQ84" s="37"/>
      <c r="FT84" s="37"/>
      <c r="FW84" s="37"/>
      <c r="FZ84" s="37"/>
      <c r="GC84" s="37"/>
      <c r="GF84" s="37"/>
      <c r="GI84" s="37"/>
      <c r="GL84" s="37"/>
      <c r="GO84" s="37"/>
      <c r="GR84" s="37"/>
      <c r="GU84" s="37"/>
      <c r="GX84" s="37"/>
      <c r="HA84" s="37"/>
      <c r="HD84" s="37"/>
      <c r="HG84" s="37"/>
      <c r="HJ84" s="37"/>
      <c r="HM84" s="37"/>
      <c r="HP84" s="37"/>
      <c r="HS84" s="37"/>
      <c r="HV84" s="37"/>
      <c r="HY84" s="37"/>
      <c r="IB84" s="37"/>
      <c r="IE84" s="37"/>
      <c r="IH84" s="37"/>
      <c r="IK84" s="37"/>
      <c r="IN84" s="37"/>
      <c r="IQ84" s="37"/>
      <c r="IT84" s="37"/>
      <c r="IW84" s="37"/>
      <c r="IZ84" s="37"/>
      <c r="JC84" s="37"/>
      <c r="JF84" s="37"/>
      <c r="JI84" s="37"/>
      <c r="JL84" s="37"/>
      <c r="JO84" s="37"/>
      <c r="JR84" s="37"/>
      <c r="JU84" s="37"/>
      <c r="JX84" s="37"/>
      <c r="KA84" s="37"/>
      <c r="KD84" s="37"/>
      <c r="KG84" s="37"/>
      <c r="KJ84" s="37"/>
      <c r="KM84" s="37"/>
      <c r="KP84" s="37"/>
      <c r="KS84" s="37"/>
      <c r="KV84" s="37"/>
      <c r="KY84" s="37"/>
      <c r="LB84" s="37"/>
      <c r="LE84" s="37"/>
      <c r="LH84" s="37"/>
      <c r="LK84" s="37"/>
      <c r="LN84" s="37"/>
      <c r="LQ84" s="37"/>
      <c r="LT84" s="37"/>
      <c r="LW84" s="37"/>
      <c r="LZ84" s="37"/>
      <c r="MC84" s="37"/>
      <c r="MF84" s="37"/>
      <c r="MI84" s="37"/>
      <c r="ML84" s="37"/>
      <c r="MO84" s="37"/>
      <c r="MR84" s="37"/>
      <c r="MU84" s="37"/>
      <c r="MX84" s="37"/>
      <c r="NA84" s="37"/>
      <c r="ND84" s="37"/>
      <c r="NG84" s="37"/>
      <c r="NJ84" s="37"/>
      <c r="NM84" s="37"/>
      <c r="NP84" s="37"/>
      <c r="NS84" s="37"/>
      <c r="NV84" s="37"/>
      <c r="NY84" s="37"/>
      <c r="OB84" s="37"/>
      <c r="OE84" s="37"/>
      <c r="OH84" s="37"/>
      <c r="OK84" s="37"/>
      <c r="ON84" s="37"/>
      <c r="OQ84" s="37"/>
      <c r="OT84" s="37"/>
      <c r="OW84" s="37"/>
      <c r="OZ84" s="37"/>
      <c r="PC84" s="37"/>
      <c r="PF84" s="37"/>
      <c r="PI84" s="37"/>
      <c r="PL84" s="37"/>
      <c r="PO84" s="37"/>
      <c r="PR84" s="37"/>
      <c r="PU84" s="37"/>
      <c r="PX84" s="37"/>
      <c r="QA84" s="37"/>
      <c r="QD84" s="37"/>
      <c r="QG84" s="37"/>
      <c r="QJ84" s="37"/>
      <c r="QM84" s="37"/>
      <c r="QP84" s="37"/>
      <c r="QS84" s="37"/>
      <c r="QV84" s="37"/>
      <c r="QY84" s="37"/>
      <c r="RB84" s="37"/>
      <c r="RE84" s="37"/>
      <c r="RH84" s="37"/>
      <c r="RK84" s="37"/>
      <c r="RN84" s="37"/>
      <c r="RQ84" s="37"/>
      <c r="RT84" s="37"/>
      <c r="RW84" s="37"/>
      <c r="RZ84" s="37"/>
      <c r="SC84" s="37"/>
      <c r="SF84" s="37"/>
      <c r="SI84" s="37"/>
      <c r="SL84" s="37"/>
      <c r="SO84" s="37"/>
      <c r="SR84" s="37"/>
      <c r="SU84" s="37"/>
      <c r="SX84" s="37"/>
      <c r="TA84" s="37"/>
      <c r="TD84" s="37"/>
      <c r="TG84" s="37"/>
      <c r="TJ84" s="37"/>
      <c r="TM84" s="37"/>
      <c r="TP84" s="37"/>
      <c r="TS84" s="37"/>
      <c r="TV84" s="37"/>
      <c r="TY84" s="37"/>
      <c r="UB84" s="37"/>
      <c r="UE84" s="37"/>
      <c r="UH84" s="37"/>
      <c r="UK84" s="37"/>
      <c r="UN84" s="37"/>
      <c r="UQ84" s="37"/>
      <c r="UT84" s="37"/>
      <c r="UW84" s="37"/>
      <c r="UZ84" s="37"/>
      <c r="VC84" s="37"/>
      <c r="VF84" s="37"/>
      <c r="VI84" s="37"/>
      <c r="VL84" s="37"/>
      <c r="VO84" s="37"/>
      <c r="VR84" s="37"/>
      <c r="VU84" s="37"/>
      <c r="VX84" s="37"/>
      <c r="WA84" s="37"/>
      <c r="WD84" s="37"/>
      <c r="WG84" s="37"/>
      <c r="WJ84" s="37"/>
      <c r="WM84" s="37"/>
      <c r="WP84" s="37"/>
      <c r="WS84" s="37"/>
      <c r="WV84" s="37"/>
      <c r="WY84" s="37"/>
      <c r="XB84" s="37"/>
      <c r="XE84" s="37"/>
      <c r="XH84" s="37"/>
      <c r="XK84" s="37"/>
      <c r="XN84" s="37"/>
      <c r="XQ84" s="37"/>
      <c r="XT84" s="37"/>
      <c r="XW84" s="37"/>
      <c r="XZ84" s="37"/>
      <c r="YC84" s="37"/>
      <c r="YF84" s="37"/>
      <c r="YI84" s="37"/>
      <c r="YL84" s="37"/>
      <c r="YO84" s="37"/>
      <c r="YR84" s="37"/>
      <c r="YU84" s="37"/>
      <c r="YX84" s="37"/>
      <c r="ZA84" s="37"/>
      <c r="ZD84" s="37"/>
      <c r="ZG84" s="37"/>
      <c r="ZJ84" s="37"/>
      <c r="ZM84" s="37"/>
      <c r="ZP84" s="37"/>
      <c r="ZS84" s="37"/>
      <c r="ZV84" s="37"/>
      <c r="ZY84" s="37"/>
      <c r="AAB84" s="37"/>
      <c r="AAE84" s="37"/>
      <c r="AAH84" s="37"/>
      <c r="AAK84" s="37"/>
      <c r="AAN84" s="37"/>
      <c r="AAQ84" s="37"/>
      <c r="AAT84" s="37"/>
      <c r="AAW84" s="37"/>
      <c r="AAZ84" s="37"/>
      <c r="ABC84" s="37"/>
      <c r="ABF84" s="37"/>
      <c r="ABI84" s="37"/>
      <c r="ABL84" s="37"/>
      <c r="ABO84" s="37"/>
      <c r="ABR84" s="37"/>
      <c r="ABU84" s="37"/>
      <c r="ABX84" s="37"/>
      <c r="ACA84" s="37"/>
      <c r="ACD84" s="37"/>
      <c r="ACG84" s="37"/>
      <c r="ACJ84" s="37"/>
      <c r="ACM84" s="37"/>
      <c r="ACP84" s="37"/>
      <c r="ACS84" s="37"/>
      <c r="ACV84" s="37"/>
      <c r="ACY84" s="37"/>
      <c r="ADB84" s="37"/>
      <c r="ADE84" s="37"/>
      <c r="ADH84" s="37"/>
      <c r="ADK84" s="37"/>
      <c r="ADN84" s="37"/>
      <c r="ADQ84" s="37"/>
      <c r="ADT84" s="37"/>
      <c r="ADW84" s="37"/>
      <c r="ADZ84" s="37"/>
      <c r="AEC84" s="37"/>
      <c r="AEF84" s="37"/>
      <c r="AEI84" s="37"/>
      <c r="AEL84" s="37"/>
      <c r="AEO84" s="37"/>
      <c r="AER84" s="37"/>
      <c r="AEU84" s="37"/>
      <c r="AEX84" s="37"/>
      <c r="AFA84" s="37"/>
      <c r="AFD84" s="37"/>
      <c r="AFG84" s="37"/>
      <c r="AFJ84" s="37"/>
      <c r="AFM84" s="37"/>
      <c r="AFP84" s="37"/>
      <c r="AFS84" s="37"/>
      <c r="AFV84" s="37"/>
      <c r="AFY84" s="37"/>
      <c r="AGB84" s="37"/>
      <c r="AGE84" s="37"/>
      <c r="AGH84" s="37"/>
      <c r="AGK84" s="37"/>
      <c r="AGN84" s="37"/>
      <c r="AGQ84" s="37"/>
      <c r="AGT84" s="37"/>
      <c r="AGW84" s="37"/>
      <c r="AGZ84" s="37"/>
      <c r="AHC84" s="37"/>
      <c r="AHF84" s="37"/>
      <c r="AHI84" s="37"/>
      <c r="AHL84" s="37"/>
      <c r="AHO84" s="37"/>
      <c r="AHR84" s="37"/>
      <c r="AHU84" s="37"/>
      <c r="AHX84" s="37"/>
      <c r="AIA84" s="37"/>
      <c r="AID84" s="37"/>
      <c r="AIG84" s="37"/>
      <c r="AIJ84" s="37"/>
      <c r="AIM84" s="37"/>
      <c r="AIP84" s="37"/>
      <c r="AIS84" s="37"/>
      <c r="AIV84" s="37"/>
      <c r="AIY84" s="37"/>
      <c r="AJB84" s="37"/>
      <c r="AJE84" s="37"/>
      <c r="AJH84" s="37"/>
      <c r="AJK84" s="37"/>
      <c r="AJN84" s="37"/>
      <c r="AJQ84" s="37"/>
      <c r="AJT84" s="37"/>
      <c r="AJW84" s="37"/>
      <c r="AJZ84" s="37"/>
      <c r="AKC84" s="37"/>
      <c r="AKF84" s="37"/>
      <c r="AKI84" s="37"/>
      <c r="AKL84" s="37"/>
      <c r="AKO84" s="37"/>
      <c r="AKR84" s="37"/>
      <c r="AKU84" s="37"/>
      <c r="AKX84" s="37"/>
      <c r="ALA84" s="37"/>
      <c r="ALD84" s="37"/>
      <c r="ALG84" s="37"/>
      <c r="ALJ84" s="37"/>
      <c r="ALM84" s="37"/>
      <c r="ALP84" s="37"/>
      <c r="ALS84" s="37"/>
      <c r="ALV84" s="37"/>
      <c r="ALY84" s="37"/>
      <c r="AMB84" s="37"/>
      <c r="AME84" s="37"/>
      <c r="AMH84" s="37"/>
      <c r="AMK84" s="37"/>
      <c r="AMN84" s="37"/>
      <c r="AMQ84" s="37"/>
      <c r="AMT84" s="37"/>
      <c r="AMW84" s="37"/>
      <c r="AMZ84" s="37"/>
      <c r="ANC84" s="37"/>
      <c r="ANF84" s="37"/>
      <c r="ANI84" s="37"/>
      <c r="ANL84" s="37"/>
      <c r="ANO84" s="37"/>
      <c r="ANR84" s="37"/>
      <c r="ANU84" s="37"/>
      <c r="ANX84" s="37"/>
      <c r="AOA84" s="37"/>
      <c r="AOD84" s="37"/>
      <c r="AOG84" s="37"/>
      <c r="AOJ84" s="37"/>
      <c r="AOM84" s="37"/>
      <c r="AOP84" s="37"/>
      <c r="AOS84" s="37"/>
      <c r="AOV84" s="37"/>
      <c r="AOY84" s="37"/>
      <c r="APB84" s="37"/>
      <c r="APE84" s="37"/>
      <c r="APH84" s="37"/>
      <c r="APK84" s="37"/>
      <c r="APN84" s="37"/>
      <c r="APQ84" s="37"/>
      <c r="APT84" s="37"/>
      <c r="APW84" s="37"/>
      <c r="APZ84" s="37"/>
      <c r="AQC84" s="37"/>
      <c r="AQF84" s="37"/>
      <c r="AQI84" s="37"/>
      <c r="AQL84" s="37"/>
      <c r="AQO84" s="37"/>
      <c r="AQR84" s="37"/>
      <c r="AQU84" s="37"/>
      <c r="AQX84" s="37"/>
      <c r="ARA84" s="37"/>
      <c r="ARD84" s="37"/>
      <c r="ARG84" s="37"/>
      <c r="ARJ84" s="37"/>
      <c r="ARM84" s="37"/>
      <c r="ARP84" s="37"/>
      <c r="ARS84" s="37"/>
      <c r="ARV84" s="37"/>
      <c r="ARY84" s="37"/>
      <c r="ASB84" s="37"/>
      <c r="ASE84" s="37"/>
      <c r="ASH84" s="37"/>
      <c r="ASK84" s="37"/>
      <c r="ASN84" s="37"/>
      <c r="ASQ84" s="37"/>
      <c r="AST84" s="37"/>
      <c r="ASW84" s="37"/>
      <c r="ASZ84" s="37"/>
      <c r="ATC84" s="37"/>
      <c r="ATF84" s="37"/>
      <c r="ATI84" s="37"/>
      <c r="ATL84" s="37"/>
      <c r="ATO84" s="37"/>
      <c r="ATR84" s="37"/>
      <c r="ATU84" s="37"/>
      <c r="ATX84" s="37"/>
      <c r="AUA84" s="37"/>
      <c r="AUD84" s="37"/>
      <c r="AUG84" s="37"/>
      <c r="AUJ84" s="37"/>
      <c r="AUM84" s="37"/>
      <c r="AUP84" s="37"/>
      <c r="AUS84" s="37"/>
      <c r="AUV84" s="37"/>
      <c r="AUY84" s="37"/>
      <c r="AVB84" s="37"/>
      <c r="AVE84" s="37"/>
      <c r="AVH84" s="37"/>
      <c r="AVK84" s="37"/>
      <c r="AVN84" s="37"/>
      <c r="AVQ84" s="37"/>
      <c r="AVT84" s="37"/>
      <c r="AVW84" s="37"/>
      <c r="AVZ84" s="37"/>
      <c r="AWC84" s="37"/>
      <c r="AWF84" s="37"/>
      <c r="AWI84" s="37"/>
      <c r="AWL84" s="37"/>
      <c r="AWO84" s="37"/>
      <c r="AWR84" s="37"/>
      <c r="AWU84" s="37"/>
      <c r="AWX84" s="37"/>
      <c r="AXA84" s="37"/>
      <c r="AXD84" s="37"/>
      <c r="AXG84" s="37"/>
      <c r="AXJ84" s="37"/>
      <c r="AXM84" s="37"/>
      <c r="AXP84" s="37"/>
      <c r="AXS84" s="37"/>
      <c r="AXV84" s="37"/>
      <c r="AXY84" s="37"/>
      <c r="AYB84" s="37"/>
      <c r="AYE84" s="37"/>
      <c r="AYH84" s="37"/>
      <c r="AYK84" s="37"/>
      <c r="AYN84" s="37"/>
      <c r="AYQ84" s="37"/>
      <c r="AYT84" s="37"/>
      <c r="AYW84" s="37"/>
      <c r="AYZ84" s="37"/>
      <c r="AZC84" s="37"/>
      <c r="AZF84" s="37"/>
      <c r="AZI84" s="37"/>
      <c r="AZL84" s="37"/>
      <c r="AZO84" s="37"/>
      <c r="AZR84" s="37"/>
      <c r="AZU84" s="37"/>
      <c r="AZX84" s="37"/>
      <c r="BAA84" s="37"/>
      <c r="BAD84" s="37"/>
      <c r="BAG84" s="37"/>
      <c r="BAJ84" s="37"/>
      <c r="BAM84" s="37"/>
      <c r="BAP84" s="37"/>
      <c r="BAS84" s="37"/>
      <c r="BAV84" s="37"/>
      <c r="BAY84" s="37"/>
      <c r="BBB84" s="37"/>
      <c r="BBE84" s="37"/>
      <c r="BBH84" s="37"/>
      <c r="BBK84" s="37"/>
      <c r="BBN84" s="37"/>
      <c r="BBQ84" s="37"/>
      <c r="BBT84" s="37"/>
      <c r="BBW84" s="37"/>
      <c r="BBZ84" s="37"/>
      <c r="BCC84" s="37"/>
      <c r="BCF84" s="37"/>
      <c r="BCI84" s="37"/>
      <c r="BCL84" s="37"/>
      <c r="BCO84" s="37"/>
      <c r="BCR84" s="37"/>
      <c r="BCU84" s="37"/>
      <c r="BCX84" s="37"/>
      <c r="BDA84" s="37"/>
      <c r="BDD84" s="37"/>
      <c r="BDG84" s="37"/>
      <c r="BDJ84" s="37"/>
      <c r="BDM84" s="37"/>
      <c r="BDP84" s="37"/>
      <c r="BDS84" s="37"/>
      <c r="BDV84" s="37"/>
      <c r="BDY84" s="37"/>
      <c r="BEB84" s="37"/>
      <c r="BEE84" s="37"/>
      <c r="BEH84" s="37"/>
      <c r="BEK84" s="37"/>
      <c r="BEN84" s="37"/>
      <c r="BEQ84" s="37"/>
      <c r="BET84" s="37"/>
      <c r="BEW84" s="37"/>
      <c r="BEZ84" s="37"/>
      <c r="BFC84" s="37"/>
      <c r="BFF84" s="37"/>
      <c r="BFI84" s="37"/>
      <c r="BFL84" s="37"/>
      <c r="BFO84" s="37"/>
      <c r="BFR84" s="37"/>
      <c r="BFU84" s="37"/>
      <c r="BFX84" s="37"/>
      <c r="BGA84" s="37"/>
      <c r="BGD84" s="37"/>
      <c r="BGG84" s="37"/>
      <c r="BGJ84" s="37"/>
      <c r="BGM84" s="37"/>
      <c r="BGP84" s="37"/>
      <c r="BGS84" s="37"/>
      <c r="BGV84" s="37"/>
      <c r="BGY84" s="37"/>
      <c r="BHB84" s="37"/>
      <c r="BHE84" s="37"/>
      <c r="BHH84" s="37"/>
      <c r="BHK84" s="37"/>
      <c r="BHN84" s="37"/>
      <c r="BHQ84" s="37"/>
      <c r="BHT84" s="37"/>
      <c r="BHW84" s="37"/>
      <c r="BHZ84" s="37"/>
      <c r="BIC84" s="37"/>
      <c r="BIF84" s="37"/>
      <c r="BII84" s="37"/>
      <c r="BIL84" s="37"/>
      <c r="BIO84" s="37"/>
      <c r="BIR84" s="37"/>
      <c r="BIU84" s="37"/>
      <c r="BIX84" s="37"/>
      <c r="BJA84" s="37"/>
      <c r="BJD84" s="37"/>
      <c r="BJG84" s="37"/>
      <c r="BJJ84" s="37"/>
      <c r="BJM84" s="37"/>
      <c r="BJP84" s="37"/>
      <c r="BJS84" s="37"/>
      <c r="BJV84" s="37"/>
      <c r="BJY84" s="37"/>
      <c r="BKB84" s="37"/>
      <c r="BKE84" s="37"/>
      <c r="BKH84" s="37"/>
      <c r="BKK84" s="37"/>
      <c r="BKN84" s="37"/>
      <c r="BKQ84" s="37"/>
      <c r="BKT84" s="37"/>
      <c r="BKW84" s="37"/>
      <c r="BKZ84" s="37"/>
      <c r="BLC84" s="37"/>
      <c r="BLF84" s="37"/>
      <c r="BLI84" s="37"/>
      <c r="BLL84" s="37"/>
      <c r="BLO84" s="37"/>
      <c r="BLR84" s="37"/>
      <c r="BLU84" s="37"/>
      <c r="BLX84" s="37"/>
      <c r="BMA84" s="37"/>
      <c r="BMD84" s="37"/>
      <c r="BMG84" s="37"/>
      <c r="BMJ84" s="37"/>
      <c r="BMM84" s="37"/>
      <c r="BMP84" s="37"/>
      <c r="BMS84" s="37"/>
      <c r="BMV84" s="37"/>
      <c r="BMY84" s="37"/>
      <c r="BNB84" s="37"/>
      <c r="BNE84" s="37"/>
      <c r="BNH84" s="37"/>
      <c r="BNK84" s="37"/>
      <c r="BNN84" s="37"/>
      <c r="BNQ84" s="37"/>
      <c r="BNT84" s="37"/>
      <c r="BNW84" s="37"/>
      <c r="BNZ84" s="37"/>
      <c r="BOC84" s="37"/>
      <c r="BOF84" s="37"/>
      <c r="BOI84" s="37"/>
      <c r="BOL84" s="37"/>
      <c r="BOO84" s="37"/>
      <c r="BOR84" s="37"/>
      <c r="BOU84" s="37"/>
      <c r="BOX84" s="37"/>
      <c r="BPA84" s="37"/>
      <c r="BPD84" s="37"/>
      <c r="BPG84" s="37"/>
      <c r="BPJ84" s="37"/>
      <c r="BPM84" s="37"/>
      <c r="BPP84" s="37"/>
      <c r="BPS84" s="37"/>
      <c r="BPV84" s="37"/>
      <c r="BPY84" s="37"/>
      <c r="BQB84" s="37"/>
      <c r="BQE84" s="37"/>
      <c r="BQH84" s="37"/>
      <c r="BQK84" s="37"/>
      <c r="BQN84" s="37"/>
      <c r="BQQ84" s="37"/>
      <c r="BQT84" s="37"/>
      <c r="BQW84" s="37"/>
      <c r="BQZ84" s="37"/>
      <c r="BRC84" s="37"/>
      <c r="BRF84" s="37"/>
      <c r="BRI84" s="37"/>
      <c r="BRL84" s="37"/>
      <c r="BRO84" s="37"/>
      <c r="BRR84" s="37"/>
      <c r="BRU84" s="37"/>
      <c r="BRX84" s="37"/>
      <c r="BSA84" s="37"/>
      <c r="BSD84" s="37"/>
      <c r="BSG84" s="37"/>
      <c r="BSJ84" s="37"/>
      <c r="BSM84" s="37"/>
      <c r="BSP84" s="37"/>
      <c r="BSS84" s="37"/>
      <c r="BSV84" s="37"/>
      <c r="BSY84" s="37"/>
      <c r="BTB84" s="37"/>
      <c r="BTE84" s="37"/>
      <c r="BTH84" s="37"/>
      <c r="BTK84" s="37"/>
      <c r="BTN84" s="37"/>
      <c r="BTQ84" s="37"/>
      <c r="BTT84" s="37"/>
      <c r="BTW84" s="37"/>
      <c r="BTZ84" s="37"/>
      <c r="BUC84" s="37"/>
      <c r="BUF84" s="37"/>
      <c r="BUI84" s="37"/>
      <c r="BUL84" s="37"/>
      <c r="BUO84" s="37"/>
      <c r="BUR84" s="37"/>
      <c r="BUU84" s="37"/>
      <c r="BUX84" s="37"/>
      <c r="BVA84" s="37"/>
      <c r="BVD84" s="37"/>
      <c r="BVG84" s="37"/>
      <c r="BVJ84" s="37"/>
      <c r="BVM84" s="37"/>
      <c r="BVP84" s="37"/>
      <c r="BVS84" s="37"/>
      <c r="BVV84" s="37"/>
      <c r="BVY84" s="37"/>
      <c r="BWB84" s="37"/>
      <c r="BWE84" s="37"/>
      <c r="BWH84" s="37"/>
      <c r="BWK84" s="37"/>
      <c r="BWN84" s="37"/>
      <c r="BWQ84" s="37"/>
      <c r="BWT84" s="37"/>
      <c r="BWW84" s="37"/>
      <c r="BWZ84" s="37"/>
      <c r="BXC84" s="37"/>
      <c r="BXF84" s="37"/>
      <c r="BXI84" s="37"/>
      <c r="BXL84" s="37"/>
      <c r="BXO84" s="37"/>
      <c r="BXR84" s="37"/>
      <c r="BXU84" s="37"/>
      <c r="BXX84" s="37"/>
      <c r="BYA84" s="37"/>
      <c r="BYD84" s="37"/>
      <c r="BYG84" s="37"/>
      <c r="BYJ84" s="37"/>
      <c r="BYM84" s="37"/>
      <c r="BYP84" s="37"/>
      <c r="BYS84" s="37"/>
      <c r="BYV84" s="37"/>
      <c r="BYY84" s="37"/>
      <c r="BZB84" s="37"/>
      <c r="BZE84" s="37"/>
      <c r="BZH84" s="37"/>
      <c r="BZK84" s="37"/>
      <c r="BZN84" s="37"/>
      <c r="BZQ84" s="37"/>
      <c r="BZT84" s="37"/>
      <c r="BZW84" s="37"/>
      <c r="BZZ84" s="37"/>
      <c r="CAC84" s="37"/>
      <c r="CAF84" s="37"/>
      <c r="CAI84" s="37"/>
      <c r="CAL84" s="37"/>
      <c r="CAO84" s="37"/>
      <c r="CAR84" s="37"/>
      <c r="CAU84" s="37"/>
      <c r="CAX84" s="37"/>
      <c r="CBA84" s="37"/>
      <c r="CBD84" s="37"/>
      <c r="CBG84" s="37"/>
      <c r="CBJ84" s="37"/>
      <c r="CBM84" s="37"/>
      <c r="CBP84" s="37"/>
      <c r="CBS84" s="37"/>
      <c r="CBV84" s="37"/>
      <c r="CBY84" s="37"/>
      <c r="CCB84" s="37"/>
      <c r="CCE84" s="37"/>
      <c r="CCH84" s="37"/>
      <c r="CCK84" s="37"/>
      <c r="CCN84" s="37"/>
      <c r="CCQ84" s="37"/>
      <c r="CCT84" s="37"/>
      <c r="CCW84" s="37"/>
      <c r="CCZ84" s="37"/>
      <c r="CDC84" s="37"/>
      <c r="CDF84" s="37"/>
      <c r="CDI84" s="37"/>
      <c r="CDL84" s="37"/>
      <c r="CDO84" s="37"/>
      <c r="CDR84" s="37"/>
      <c r="CDU84" s="37"/>
      <c r="CDX84" s="37"/>
      <c r="CEA84" s="37"/>
      <c r="CED84" s="37"/>
      <c r="CEG84" s="37"/>
      <c r="CEJ84" s="37"/>
      <c r="CEM84" s="37"/>
      <c r="CEP84" s="37"/>
      <c r="CES84" s="37"/>
      <c r="CEV84" s="37"/>
      <c r="CEY84" s="37"/>
      <c r="CFB84" s="37"/>
      <c r="CFE84" s="37"/>
      <c r="CFH84" s="37"/>
      <c r="CFK84" s="37"/>
      <c r="CFN84" s="37"/>
      <c r="CFQ84" s="37"/>
      <c r="CFT84" s="37"/>
      <c r="CFW84" s="37"/>
      <c r="CFZ84" s="37"/>
      <c r="CGC84" s="37"/>
      <c r="CGF84" s="37"/>
      <c r="CGI84" s="37"/>
      <c r="CGL84" s="37"/>
      <c r="CGO84" s="37"/>
      <c r="CGR84" s="37"/>
      <c r="CGU84" s="37"/>
      <c r="CGX84" s="37"/>
      <c r="CHA84" s="37"/>
      <c r="CHD84" s="37"/>
      <c r="CHG84" s="37"/>
      <c r="CHJ84" s="37"/>
      <c r="CHM84" s="37"/>
      <c r="CHP84" s="37"/>
      <c r="CHS84" s="37"/>
      <c r="CHV84" s="37"/>
      <c r="CHY84" s="37"/>
      <c r="CIB84" s="37"/>
      <c r="CIE84" s="37"/>
      <c r="CIH84" s="37"/>
      <c r="CIK84" s="37"/>
      <c r="CIN84" s="37"/>
      <c r="CIQ84" s="37"/>
      <c r="CIT84" s="37"/>
      <c r="CIW84" s="37"/>
      <c r="CIZ84" s="37"/>
      <c r="CJC84" s="37"/>
      <c r="CJF84" s="37"/>
      <c r="CJI84" s="37"/>
      <c r="CJL84" s="37"/>
      <c r="CJO84" s="37"/>
      <c r="CJR84" s="37"/>
      <c r="CJU84" s="37"/>
      <c r="CJX84" s="37"/>
      <c r="CKA84" s="37"/>
      <c r="CKD84" s="37"/>
      <c r="CKG84" s="37"/>
      <c r="CKJ84" s="37"/>
      <c r="CKM84" s="37"/>
      <c r="CKP84" s="37"/>
      <c r="CKS84" s="37"/>
      <c r="CKV84" s="37"/>
      <c r="CKY84" s="37"/>
      <c r="CLB84" s="37"/>
      <c r="CLE84" s="37"/>
      <c r="CLH84" s="37"/>
      <c r="CLK84" s="37"/>
      <c r="CLN84" s="37"/>
      <c r="CLQ84" s="37"/>
      <c r="CLT84" s="37"/>
      <c r="CLW84" s="37"/>
      <c r="CLZ84" s="37"/>
      <c r="CMC84" s="37"/>
      <c r="CMF84" s="37"/>
      <c r="CMI84" s="37"/>
      <c r="CML84" s="37"/>
      <c r="CMO84" s="37"/>
      <c r="CMR84" s="37"/>
      <c r="CMU84" s="37"/>
      <c r="CMX84" s="37"/>
      <c r="CNA84" s="37"/>
      <c r="CND84" s="37"/>
      <c r="CNG84" s="37"/>
      <c r="CNJ84" s="37"/>
      <c r="CNM84" s="37"/>
      <c r="CNP84" s="37"/>
      <c r="CNS84" s="37"/>
      <c r="CNV84" s="37"/>
      <c r="CNY84" s="37"/>
      <c r="COB84" s="37"/>
      <c r="COE84" s="37"/>
      <c r="COH84" s="37"/>
      <c r="COK84" s="37"/>
      <c r="CON84" s="37"/>
      <c r="COQ84" s="37"/>
      <c r="COT84" s="37"/>
      <c r="COW84" s="37"/>
      <c r="COZ84" s="37"/>
      <c r="CPC84" s="37"/>
      <c r="CPF84" s="37"/>
      <c r="CPI84" s="37"/>
      <c r="CPL84" s="37"/>
      <c r="CPO84" s="37"/>
      <c r="CPR84" s="37"/>
      <c r="CPU84" s="37"/>
      <c r="CPX84" s="37"/>
      <c r="CQA84" s="37"/>
      <c r="CQD84" s="37"/>
      <c r="CQG84" s="37"/>
      <c r="CQJ84" s="37"/>
      <c r="CQM84" s="37"/>
      <c r="CQP84" s="37"/>
      <c r="CQS84" s="37"/>
      <c r="CQV84" s="37"/>
      <c r="CQY84" s="37"/>
      <c r="CRB84" s="37"/>
      <c r="CRE84" s="37"/>
      <c r="CRH84" s="37"/>
      <c r="CRK84" s="37"/>
      <c r="CRN84" s="37"/>
      <c r="CRQ84" s="37"/>
      <c r="CRT84" s="37"/>
      <c r="CRW84" s="37"/>
      <c r="CRZ84" s="37"/>
      <c r="CSC84" s="37"/>
      <c r="CSF84" s="37"/>
      <c r="CSI84" s="37"/>
      <c r="CSL84" s="37"/>
      <c r="CSO84" s="37"/>
      <c r="CSR84" s="37"/>
      <c r="CSU84" s="37"/>
      <c r="CSX84" s="37"/>
      <c r="CTA84" s="37"/>
      <c r="CTD84" s="37"/>
      <c r="CTG84" s="37"/>
      <c r="CTJ84" s="37"/>
      <c r="CTM84" s="37"/>
      <c r="CTP84" s="37"/>
      <c r="CTS84" s="37"/>
      <c r="CTV84" s="37"/>
      <c r="CTY84" s="37"/>
      <c r="CUB84" s="37"/>
      <c r="CUE84" s="37"/>
      <c r="CUH84" s="37"/>
      <c r="CUK84" s="37"/>
      <c r="CUN84" s="37"/>
      <c r="CUQ84" s="37"/>
      <c r="CUT84" s="37"/>
      <c r="CUW84" s="37"/>
      <c r="CUZ84" s="37"/>
      <c r="CVC84" s="37"/>
      <c r="CVF84" s="37"/>
      <c r="CVI84" s="37"/>
      <c r="CVL84" s="37"/>
      <c r="CVO84" s="37"/>
      <c r="CVR84" s="37"/>
      <c r="CVU84" s="37"/>
      <c r="CVX84" s="37"/>
      <c r="CWA84" s="37"/>
      <c r="CWD84" s="37"/>
      <c r="CWG84" s="37"/>
      <c r="CWJ84" s="37"/>
      <c r="CWM84" s="37"/>
      <c r="CWP84" s="37"/>
      <c r="CWS84" s="37"/>
      <c r="CWV84" s="37"/>
      <c r="CWY84" s="37"/>
      <c r="CXB84" s="37"/>
      <c r="CXE84" s="37"/>
      <c r="CXH84" s="37"/>
      <c r="CXK84" s="37"/>
      <c r="CXN84" s="37"/>
      <c r="CXQ84" s="37"/>
      <c r="CXT84" s="37"/>
      <c r="CXW84" s="37"/>
      <c r="CXZ84" s="37"/>
      <c r="CYC84" s="37"/>
      <c r="CYF84" s="37"/>
      <c r="CYI84" s="37"/>
      <c r="CYL84" s="37"/>
      <c r="CYO84" s="37"/>
      <c r="CYR84" s="37"/>
      <c r="CYU84" s="37"/>
      <c r="CYX84" s="37"/>
      <c r="CZA84" s="37"/>
      <c r="CZD84" s="37"/>
      <c r="CZG84" s="37"/>
      <c r="CZJ84" s="37"/>
      <c r="CZM84" s="37"/>
      <c r="CZP84" s="37"/>
      <c r="CZS84" s="37"/>
      <c r="CZV84" s="37"/>
      <c r="CZY84" s="37"/>
      <c r="DAB84" s="37"/>
      <c r="DAE84" s="37"/>
      <c r="DAH84" s="37"/>
      <c r="DAK84" s="37"/>
      <c r="DAN84" s="37"/>
      <c r="DAQ84" s="37"/>
      <c r="DAT84" s="37"/>
      <c r="DAW84" s="37"/>
      <c r="DAZ84" s="37"/>
      <c r="DBC84" s="37"/>
      <c r="DBF84" s="37"/>
      <c r="DBI84" s="37"/>
      <c r="DBL84" s="37"/>
      <c r="DBO84" s="37"/>
      <c r="DBR84" s="37"/>
      <c r="DBU84" s="37"/>
      <c r="DBX84" s="37"/>
      <c r="DCA84" s="37"/>
      <c r="DCD84" s="37"/>
      <c r="DCG84" s="37"/>
      <c r="DCJ84" s="37"/>
      <c r="DCM84" s="37"/>
      <c r="DCP84" s="37"/>
      <c r="DCS84" s="37"/>
      <c r="DCV84" s="37"/>
      <c r="DCY84" s="37"/>
      <c r="DDB84" s="37"/>
      <c r="DDE84" s="37"/>
      <c r="DDH84" s="37"/>
      <c r="DDK84" s="37"/>
      <c r="DDN84" s="37"/>
      <c r="DDQ84" s="37"/>
      <c r="DDT84" s="37"/>
      <c r="DDW84" s="37"/>
      <c r="DDZ84" s="37"/>
      <c r="DEC84" s="37"/>
      <c r="DEF84" s="37"/>
      <c r="DEI84" s="37"/>
      <c r="DEL84" s="37"/>
      <c r="DEO84" s="37"/>
      <c r="DER84" s="37"/>
      <c r="DEU84" s="37"/>
      <c r="DEX84" s="37"/>
      <c r="DFA84" s="37"/>
      <c r="DFD84" s="37"/>
      <c r="DFG84" s="37"/>
      <c r="DFJ84" s="37"/>
      <c r="DFM84" s="37"/>
      <c r="DFP84" s="37"/>
      <c r="DFS84" s="37"/>
      <c r="DFV84" s="37"/>
      <c r="DFY84" s="37"/>
      <c r="DGB84" s="37"/>
      <c r="DGE84" s="37"/>
      <c r="DGH84" s="37"/>
      <c r="DGK84" s="37"/>
      <c r="DGN84" s="37"/>
      <c r="DGQ84" s="37"/>
      <c r="DGT84" s="37"/>
      <c r="DGW84" s="37"/>
      <c r="DGZ84" s="37"/>
      <c r="DHC84" s="37"/>
      <c r="DHF84" s="37"/>
      <c r="DHI84" s="37"/>
      <c r="DHL84" s="37"/>
      <c r="DHO84" s="37"/>
      <c r="DHR84" s="37"/>
      <c r="DHU84" s="37"/>
      <c r="DHX84" s="37"/>
      <c r="DIA84" s="37"/>
      <c r="DID84" s="37"/>
      <c r="DIG84" s="37"/>
      <c r="DIJ84" s="37"/>
      <c r="DIM84" s="37"/>
      <c r="DIP84" s="37"/>
      <c r="DIS84" s="37"/>
      <c r="DIV84" s="37"/>
      <c r="DIY84" s="37"/>
      <c r="DJB84" s="37"/>
      <c r="DJE84" s="37"/>
      <c r="DJH84" s="37"/>
      <c r="DJK84" s="37"/>
      <c r="DJN84" s="37"/>
      <c r="DJQ84" s="37"/>
      <c r="DJT84" s="37"/>
      <c r="DJW84" s="37"/>
      <c r="DJZ84" s="37"/>
      <c r="DKC84" s="37"/>
      <c r="DKF84" s="37"/>
      <c r="DKI84" s="37"/>
      <c r="DKL84" s="37"/>
      <c r="DKO84" s="37"/>
      <c r="DKR84" s="37"/>
      <c r="DKU84" s="37"/>
      <c r="DKX84" s="37"/>
      <c r="DLA84" s="37"/>
      <c r="DLD84" s="37"/>
      <c r="DLG84" s="37"/>
      <c r="DLJ84" s="37"/>
      <c r="DLM84" s="37"/>
      <c r="DLP84" s="37"/>
      <c r="DLS84" s="37"/>
      <c r="DLV84" s="37"/>
      <c r="DLY84" s="37"/>
      <c r="DMB84" s="37"/>
      <c r="DME84" s="37"/>
      <c r="DMH84" s="37"/>
      <c r="DMK84" s="37"/>
      <c r="DMN84" s="37"/>
      <c r="DMQ84" s="37"/>
      <c r="DMT84" s="37"/>
      <c r="DMW84" s="37"/>
      <c r="DMZ84" s="37"/>
      <c r="DNC84" s="37"/>
      <c r="DNF84" s="37"/>
      <c r="DNI84" s="37"/>
      <c r="DNL84" s="37"/>
      <c r="DNO84" s="37"/>
      <c r="DNR84" s="37"/>
      <c r="DNU84" s="37"/>
      <c r="DNX84" s="37"/>
      <c r="DOA84" s="37"/>
      <c r="DOD84" s="37"/>
      <c r="DOG84" s="37"/>
      <c r="DOJ84" s="37"/>
      <c r="DOM84" s="37"/>
      <c r="DOP84" s="37"/>
      <c r="DOS84" s="37"/>
      <c r="DOV84" s="37"/>
      <c r="DOY84" s="37"/>
      <c r="DPB84" s="37"/>
      <c r="DPE84" s="37"/>
      <c r="DPH84" s="37"/>
      <c r="DPK84" s="37"/>
      <c r="DPN84" s="37"/>
      <c r="DPQ84" s="37"/>
      <c r="DPT84" s="37"/>
      <c r="DPW84" s="37"/>
      <c r="DPZ84" s="37"/>
      <c r="DQC84" s="37"/>
      <c r="DQF84" s="37"/>
      <c r="DQI84" s="37"/>
      <c r="DQL84" s="37"/>
      <c r="DQO84" s="37"/>
      <c r="DQR84" s="37"/>
      <c r="DQU84" s="37"/>
      <c r="DQX84" s="37"/>
      <c r="DRA84" s="37"/>
      <c r="DRD84" s="37"/>
      <c r="DRG84" s="37"/>
      <c r="DRJ84" s="37"/>
      <c r="DRM84" s="37"/>
      <c r="DRP84" s="37"/>
      <c r="DRS84" s="37"/>
      <c r="DRV84" s="37"/>
      <c r="DRY84" s="37"/>
      <c r="DSB84" s="37"/>
      <c r="DSE84" s="37"/>
      <c r="DSH84" s="37"/>
      <c r="DSK84" s="37"/>
      <c r="DSN84" s="37"/>
      <c r="DSQ84" s="37"/>
      <c r="DST84" s="37"/>
      <c r="DSW84" s="37"/>
      <c r="DSZ84" s="37"/>
      <c r="DTC84" s="37"/>
      <c r="DTF84" s="37"/>
      <c r="DTI84" s="37"/>
      <c r="DTL84" s="37"/>
      <c r="DTO84" s="37"/>
      <c r="DTR84" s="37"/>
      <c r="DTU84" s="37"/>
      <c r="DTX84" s="37"/>
      <c r="DUA84" s="37"/>
      <c r="DUD84" s="37"/>
      <c r="DUG84" s="37"/>
      <c r="DUJ84" s="37"/>
      <c r="DUM84" s="37"/>
      <c r="DUP84" s="37"/>
      <c r="DUS84" s="37"/>
      <c r="DUV84" s="37"/>
      <c r="DUY84" s="37"/>
      <c r="DVB84" s="37"/>
      <c r="DVE84" s="37"/>
      <c r="DVH84" s="37"/>
      <c r="DVK84" s="37"/>
      <c r="DVN84" s="37"/>
      <c r="DVQ84" s="37"/>
      <c r="DVT84" s="37"/>
      <c r="DVW84" s="37"/>
      <c r="DVZ84" s="37"/>
      <c r="DWC84" s="37"/>
      <c r="DWF84" s="37"/>
      <c r="DWI84" s="37"/>
      <c r="DWL84" s="37"/>
      <c r="DWO84" s="37"/>
      <c r="DWR84" s="37"/>
      <c r="DWU84" s="37"/>
      <c r="DWX84" s="37"/>
      <c r="DXA84" s="37"/>
      <c r="DXD84" s="37"/>
      <c r="DXG84" s="37"/>
      <c r="DXJ84" s="37"/>
      <c r="DXM84" s="37"/>
      <c r="DXP84" s="37"/>
      <c r="DXS84" s="37"/>
      <c r="DXV84" s="37"/>
      <c r="DXY84" s="37"/>
      <c r="DYB84" s="37"/>
      <c r="DYE84" s="37"/>
      <c r="DYH84" s="37"/>
      <c r="DYK84" s="37"/>
      <c r="DYN84" s="37"/>
      <c r="DYQ84" s="37"/>
      <c r="DYT84" s="37"/>
      <c r="DYW84" s="37"/>
      <c r="DYZ84" s="37"/>
      <c r="DZC84" s="37"/>
      <c r="DZF84" s="37"/>
      <c r="DZI84" s="37"/>
      <c r="DZL84" s="37"/>
      <c r="DZO84" s="37"/>
      <c r="DZR84" s="37"/>
      <c r="DZU84" s="37"/>
      <c r="DZX84" s="37"/>
      <c r="EAA84" s="37"/>
      <c r="EAD84" s="37"/>
      <c r="EAG84" s="37"/>
      <c r="EAJ84" s="37"/>
      <c r="EAM84" s="37"/>
      <c r="EAP84" s="37"/>
      <c r="EAS84" s="37"/>
      <c r="EAV84" s="37"/>
      <c r="EAY84" s="37"/>
      <c r="EBB84" s="37"/>
      <c r="EBE84" s="37"/>
      <c r="EBH84" s="37"/>
      <c r="EBK84" s="37"/>
      <c r="EBN84" s="37"/>
      <c r="EBQ84" s="37"/>
      <c r="EBT84" s="37"/>
      <c r="EBW84" s="37"/>
      <c r="EBZ84" s="37"/>
      <c r="ECC84" s="37"/>
      <c r="ECF84" s="37"/>
      <c r="ECI84" s="37"/>
      <c r="ECL84" s="37"/>
      <c r="ECO84" s="37"/>
      <c r="ECR84" s="37"/>
      <c r="ECU84" s="37"/>
      <c r="ECX84" s="37"/>
      <c r="EDA84" s="37"/>
      <c r="EDD84" s="37"/>
      <c r="EDG84" s="37"/>
      <c r="EDJ84" s="37"/>
      <c r="EDM84" s="37"/>
      <c r="EDP84" s="37"/>
      <c r="EDS84" s="37"/>
      <c r="EDV84" s="37"/>
      <c r="EDY84" s="37"/>
      <c r="EEB84" s="37"/>
      <c r="EEE84" s="37"/>
      <c r="EEH84" s="37"/>
      <c r="EEK84" s="37"/>
      <c r="EEN84" s="37"/>
      <c r="EEQ84" s="37"/>
      <c r="EET84" s="37"/>
      <c r="EEW84" s="37"/>
      <c r="EEZ84" s="37"/>
      <c r="EFC84" s="37"/>
      <c r="EFF84" s="37"/>
      <c r="EFI84" s="37"/>
      <c r="EFL84" s="37"/>
      <c r="EFO84" s="37"/>
      <c r="EFR84" s="37"/>
      <c r="EFU84" s="37"/>
      <c r="EFX84" s="37"/>
      <c r="EGA84" s="37"/>
      <c r="EGD84" s="37"/>
      <c r="EGG84" s="37"/>
      <c r="EGJ84" s="37"/>
      <c r="EGM84" s="37"/>
      <c r="EGP84" s="37"/>
      <c r="EGS84" s="37"/>
      <c r="EGV84" s="37"/>
      <c r="EGY84" s="37"/>
      <c r="EHB84" s="37"/>
      <c r="EHE84" s="37"/>
      <c r="EHH84" s="37"/>
      <c r="EHK84" s="37"/>
      <c r="EHN84" s="37"/>
      <c r="EHQ84" s="37"/>
      <c r="EHT84" s="37"/>
      <c r="EHW84" s="37"/>
      <c r="EHZ84" s="37"/>
      <c r="EIC84" s="37"/>
      <c r="EIF84" s="37"/>
      <c r="EII84" s="37"/>
      <c r="EIL84" s="37"/>
      <c r="EIO84" s="37"/>
      <c r="EIR84" s="37"/>
      <c r="EIU84" s="37"/>
      <c r="EIX84" s="37"/>
      <c r="EJA84" s="37"/>
      <c r="EJD84" s="37"/>
      <c r="EJG84" s="37"/>
      <c r="EJJ84" s="37"/>
      <c r="EJM84" s="37"/>
      <c r="EJP84" s="37"/>
      <c r="EJS84" s="37"/>
      <c r="EJV84" s="37"/>
      <c r="EJY84" s="37"/>
      <c r="EKB84" s="37"/>
      <c r="EKE84" s="37"/>
      <c r="EKH84" s="37"/>
      <c r="EKK84" s="37"/>
      <c r="EKN84" s="37"/>
      <c r="EKQ84" s="37"/>
      <c r="EKT84" s="37"/>
      <c r="EKW84" s="37"/>
      <c r="EKZ84" s="37"/>
      <c r="ELC84" s="37"/>
      <c r="ELF84" s="37"/>
      <c r="ELI84" s="37"/>
      <c r="ELL84" s="37"/>
      <c r="ELO84" s="37"/>
      <c r="ELR84" s="37"/>
      <c r="ELU84" s="37"/>
      <c r="ELX84" s="37"/>
      <c r="EMA84" s="37"/>
      <c r="EMD84" s="37"/>
      <c r="EMG84" s="37"/>
      <c r="EMJ84" s="37"/>
      <c r="EMM84" s="37"/>
      <c r="EMP84" s="37"/>
      <c r="EMS84" s="37"/>
      <c r="EMV84" s="37"/>
      <c r="EMY84" s="37"/>
      <c r="ENB84" s="37"/>
      <c r="ENE84" s="37"/>
      <c r="ENH84" s="37"/>
      <c r="ENK84" s="37"/>
      <c r="ENN84" s="37"/>
      <c r="ENQ84" s="37"/>
      <c r="ENT84" s="37"/>
      <c r="ENW84" s="37"/>
      <c r="ENZ84" s="37"/>
      <c r="EOC84" s="37"/>
      <c r="EOF84" s="37"/>
      <c r="EOI84" s="37"/>
      <c r="EOL84" s="37"/>
      <c r="EOO84" s="37"/>
      <c r="EOR84" s="37"/>
      <c r="EOU84" s="37"/>
      <c r="EOX84" s="37"/>
      <c r="EPA84" s="37"/>
      <c r="EPD84" s="37"/>
      <c r="EPG84" s="37"/>
      <c r="EPJ84" s="37"/>
      <c r="EPM84" s="37"/>
      <c r="EPP84" s="37"/>
      <c r="EPS84" s="37"/>
      <c r="EPV84" s="37"/>
      <c r="EPY84" s="37"/>
      <c r="EQB84" s="37"/>
      <c r="EQE84" s="37"/>
      <c r="EQH84" s="37"/>
      <c r="EQK84" s="37"/>
      <c r="EQN84" s="37"/>
      <c r="EQQ84" s="37"/>
      <c r="EQT84" s="37"/>
      <c r="EQW84" s="37"/>
      <c r="EQZ84" s="37"/>
      <c r="ERC84" s="37"/>
      <c r="ERF84" s="37"/>
      <c r="ERI84" s="37"/>
      <c r="ERL84" s="37"/>
      <c r="ERO84" s="37"/>
      <c r="ERR84" s="37"/>
      <c r="ERU84" s="37"/>
      <c r="ERX84" s="37"/>
      <c r="ESA84" s="37"/>
      <c r="ESD84" s="37"/>
      <c r="ESG84" s="37"/>
      <c r="ESJ84" s="37"/>
      <c r="ESM84" s="37"/>
      <c r="ESP84" s="37"/>
      <c r="ESS84" s="37"/>
      <c r="ESV84" s="37"/>
      <c r="ESY84" s="37"/>
      <c r="ETB84" s="37"/>
      <c r="ETE84" s="37"/>
      <c r="ETH84" s="37"/>
      <c r="ETK84" s="37"/>
      <c r="ETN84" s="37"/>
      <c r="ETQ84" s="37"/>
      <c r="ETT84" s="37"/>
      <c r="ETW84" s="37"/>
      <c r="ETZ84" s="37"/>
      <c r="EUC84" s="37"/>
      <c r="EUF84" s="37"/>
      <c r="EUI84" s="37"/>
      <c r="EUL84" s="37"/>
      <c r="EUO84" s="37"/>
      <c r="EUR84" s="37"/>
      <c r="EUU84" s="37"/>
      <c r="EUX84" s="37"/>
      <c r="EVA84" s="37"/>
      <c r="EVD84" s="37"/>
      <c r="EVG84" s="37"/>
      <c r="EVJ84" s="37"/>
      <c r="EVM84" s="37"/>
      <c r="EVP84" s="37"/>
      <c r="EVS84" s="37"/>
      <c r="EVV84" s="37"/>
      <c r="EVY84" s="37"/>
      <c r="EWB84" s="37"/>
      <c r="EWE84" s="37"/>
      <c r="EWH84" s="37"/>
      <c r="EWK84" s="37"/>
      <c r="EWN84" s="37"/>
      <c r="EWQ84" s="37"/>
      <c r="EWT84" s="37"/>
      <c r="EWW84" s="37"/>
      <c r="EWZ84" s="37"/>
      <c r="EXC84" s="37"/>
      <c r="EXF84" s="37"/>
      <c r="EXI84" s="37"/>
      <c r="EXL84" s="37"/>
      <c r="EXO84" s="37"/>
      <c r="EXR84" s="37"/>
      <c r="EXU84" s="37"/>
      <c r="EXX84" s="37"/>
      <c r="EYA84" s="37"/>
      <c r="EYD84" s="37"/>
      <c r="EYG84" s="37"/>
      <c r="EYJ84" s="37"/>
      <c r="EYM84" s="37"/>
      <c r="EYP84" s="37"/>
      <c r="EYS84" s="37"/>
      <c r="EYV84" s="37"/>
      <c r="EYY84" s="37"/>
      <c r="EZB84" s="37"/>
      <c r="EZE84" s="37"/>
      <c r="EZH84" s="37"/>
      <c r="EZK84" s="37"/>
      <c r="EZN84" s="37"/>
      <c r="EZQ84" s="37"/>
      <c r="EZT84" s="37"/>
      <c r="EZW84" s="37"/>
      <c r="EZZ84" s="37"/>
      <c r="FAC84" s="37"/>
      <c r="FAF84" s="37"/>
      <c r="FAI84" s="37"/>
      <c r="FAL84" s="37"/>
      <c r="FAO84" s="37"/>
      <c r="FAR84" s="37"/>
      <c r="FAU84" s="37"/>
      <c r="FAX84" s="37"/>
      <c r="FBA84" s="37"/>
      <c r="FBD84" s="37"/>
      <c r="FBG84" s="37"/>
      <c r="FBJ84" s="37"/>
      <c r="FBM84" s="37"/>
      <c r="FBP84" s="37"/>
      <c r="FBS84" s="37"/>
      <c r="FBV84" s="37"/>
      <c r="FBY84" s="37"/>
      <c r="FCB84" s="37"/>
      <c r="FCE84" s="37"/>
      <c r="FCH84" s="37"/>
      <c r="FCK84" s="37"/>
      <c r="FCN84" s="37"/>
      <c r="FCQ84" s="37"/>
      <c r="FCT84" s="37"/>
      <c r="FCW84" s="37"/>
      <c r="FCZ84" s="37"/>
      <c r="FDC84" s="37"/>
      <c r="FDF84" s="37"/>
      <c r="FDI84" s="37"/>
      <c r="FDL84" s="37"/>
      <c r="FDO84" s="37"/>
      <c r="FDR84" s="37"/>
      <c r="FDU84" s="37"/>
      <c r="FDX84" s="37"/>
      <c r="FEA84" s="37"/>
      <c r="FED84" s="37"/>
      <c r="FEG84" s="37"/>
      <c r="FEJ84" s="37"/>
      <c r="FEM84" s="37"/>
      <c r="FEP84" s="37"/>
      <c r="FES84" s="37"/>
      <c r="FEV84" s="37"/>
      <c r="FEY84" s="37"/>
      <c r="FFB84" s="37"/>
      <c r="FFE84" s="37"/>
      <c r="FFH84" s="37"/>
      <c r="FFK84" s="37"/>
      <c r="FFN84" s="37"/>
      <c r="FFQ84" s="37"/>
      <c r="FFT84" s="37"/>
      <c r="FFW84" s="37"/>
      <c r="FFZ84" s="37"/>
      <c r="FGC84" s="37"/>
      <c r="FGF84" s="37"/>
      <c r="FGI84" s="37"/>
      <c r="FGL84" s="37"/>
      <c r="FGO84" s="37"/>
      <c r="FGR84" s="37"/>
      <c r="FGU84" s="37"/>
      <c r="FGX84" s="37"/>
      <c r="FHA84" s="37"/>
      <c r="FHD84" s="37"/>
      <c r="FHG84" s="37"/>
      <c r="FHJ84" s="37"/>
      <c r="FHM84" s="37"/>
      <c r="FHP84" s="37"/>
      <c r="FHS84" s="37"/>
      <c r="FHV84" s="37"/>
      <c r="FHY84" s="37"/>
      <c r="FIB84" s="37"/>
      <c r="FIE84" s="37"/>
      <c r="FIH84" s="37"/>
      <c r="FIK84" s="37"/>
      <c r="FIN84" s="37"/>
      <c r="FIQ84" s="37"/>
      <c r="FIT84" s="37"/>
      <c r="FIW84" s="37"/>
      <c r="FIZ84" s="37"/>
      <c r="FJC84" s="37"/>
      <c r="FJF84" s="37"/>
      <c r="FJI84" s="37"/>
      <c r="FJL84" s="37"/>
      <c r="FJO84" s="37"/>
      <c r="FJR84" s="37"/>
      <c r="FJU84" s="37"/>
      <c r="FJX84" s="37"/>
      <c r="FKA84" s="37"/>
      <c r="FKD84" s="37"/>
      <c r="FKG84" s="37"/>
      <c r="FKJ84" s="37"/>
      <c r="FKM84" s="37"/>
      <c r="FKP84" s="37"/>
      <c r="FKS84" s="37"/>
      <c r="FKV84" s="37"/>
      <c r="FKY84" s="37"/>
      <c r="FLB84" s="37"/>
      <c r="FLE84" s="37"/>
      <c r="FLH84" s="37"/>
      <c r="FLK84" s="37"/>
      <c r="FLN84" s="37"/>
      <c r="FLQ84" s="37"/>
      <c r="FLT84" s="37"/>
      <c r="FLW84" s="37"/>
      <c r="FLZ84" s="37"/>
      <c r="FMC84" s="37"/>
      <c r="FMF84" s="37"/>
      <c r="FMI84" s="37"/>
      <c r="FML84" s="37"/>
      <c r="FMO84" s="37"/>
      <c r="FMR84" s="37"/>
      <c r="FMU84" s="37"/>
      <c r="FMX84" s="37"/>
      <c r="FNA84" s="37"/>
      <c r="FND84" s="37"/>
      <c r="FNG84" s="37"/>
      <c r="FNJ84" s="37"/>
      <c r="FNM84" s="37"/>
      <c r="FNP84" s="37"/>
      <c r="FNS84" s="37"/>
      <c r="FNV84" s="37"/>
      <c r="FNY84" s="37"/>
      <c r="FOB84" s="37"/>
      <c r="FOE84" s="37"/>
      <c r="FOH84" s="37"/>
      <c r="FOK84" s="37"/>
      <c r="FON84" s="37"/>
      <c r="FOQ84" s="37"/>
      <c r="FOT84" s="37"/>
      <c r="FOW84" s="37"/>
      <c r="FOZ84" s="37"/>
      <c r="FPC84" s="37"/>
      <c r="FPF84" s="37"/>
      <c r="FPI84" s="37"/>
      <c r="FPL84" s="37"/>
      <c r="FPO84" s="37"/>
      <c r="FPR84" s="37"/>
      <c r="FPU84" s="37"/>
      <c r="FPX84" s="37"/>
      <c r="FQA84" s="37"/>
      <c r="FQD84" s="37"/>
      <c r="FQG84" s="37"/>
      <c r="FQJ84" s="37"/>
      <c r="FQM84" s="37"/>
      <c r="FQP84" s="37"/>
      <c r="FQS84" s="37"/>
      <c r="FQV84" s="37"/>
      <c r="FQY84" s="37"/>
      <c r="FRB84" s="37"/>
      <c r="FRE84" s="37"/>
      <c r="FRH84" s="37"/>
      <c r="FRK84" s="37"/>
      <c r="FRN84" s="37"/>
      <c r="FRQ84" s="37"/>
      <c r="FRT84" s="37"/>
      <c r="FRW84" s="37"/>
      <c r="FRZ84" s="37"/>
      <c r="FSC84" s="37"/>
      <c r="FSF84" s="37"/>
      <c r="FSI84" s="37"/>
      <c r="FSL84" s="37"/>
      <c r="FSO84" s="37"/>
      <c r="FSR84" s="37"/>
      <c r="FSU84" s="37"/>
      <c r="FSX84" s="37"/>
      <c r="FTA84" s="37"/>
      <c r="FTD84" s="37"/>
      <c r="FTG84" s="37"/>
      <c r="FTJ84" s="37"/>
      <c r="FTM84" s="37"/>
      <c r="FTP84" s="37"/>
      <c r="FTS84" s="37"/>
      <c r="FTV84" s="37"/>
      <c r="FTY84" s="37"/>
      <c r="FUB84" s="37"/>
      <c r="FUE84" s="37"/>
      <c r="FUH84" s="37"/>
      <c r="FUK84" s="37"/>
      <c r="FUN84" s="37"/>
      <c r="FUQ84" s="37"/>
      <c r="FUT84" s="37"/>
      <c r="FUW84" s="37"/>
      <c r="FUZ84" s="37"/>
      <c r="FVC84" s="37"/>
      <c r="FVF84" s="37"/>
      <c r="FVI84" s="37"/>
      <c r="FVL84" s="37"/>
      <c r="FVO84" s="37"/>
      <c r="FVR84" s="37"/>
      <c r="FVU84" s="37"/>
      <c r="FVX84" s="37"/>
      <c r="FWA84" s="37"/>
      <c r="FWD84" s="37"/>
      <c r="FWG84" s="37"/>
      <c r="FWJ84" s="37"/>
      <c r="FWM84" s="37"/>
      <c r="FWP84" s="37"/>
      <c r="FWS84" s="37"/>
      <c r="FWV84" s="37"/>
      <c r="FWY84" s="37"/>
      <c r="FXB84" s="37"/>
      <c r="FXE84" s="37"/>
      <c r="FXH84" s="37"/>
      <c r="FXK84" s="37"/>
      <c r="FXN84" s="37"/>
      <c r="FXQ84" s="37"/>
      <c r="FXT84" s="37"/>
      <c r="FXW84" s="37"/>
      <c r="FXZ84" s="37"/>
      <c r="FYC84" s="37"/>
      <c r="FYF84" s="37"/>
      <c r="FYI84" s="37"/>
      <c r="FYL84" s="37"/>
      <c r="FYO84" s="37"/>
      <c r="FYR84" s="37"/>
      <c r="FYU84" s="37"/>
      <c r="FYX84" s="37"/>
      <c r="FZA84" s="37"/>
      <c r="FZD84" s="37"/>
      <c r="FZG84" s="37"/>
      <c r="FZJ84" s="37"/>
      <c r="FZM84" s="37"/>
      <c r="FZP84" s="37"/>
      <c r="FZS84" s="37"/>
      <c r="FZV84" s="37"/>
      <c r="FZY84" s="37"/>
      <c r="GAB84" s="37"/>
      <c r="GAE84" s="37"/>
      <c r="GAH84" s="37"/>
      <c r="GAK84" s="37"/>
      <c r="GAN84" s="37"/>
      <c r="GAQ84" s="37"/>
      <c r="GAT84" s="37"/>
      <c r="GAW84" s="37"/>
      <c r="GAZ84" s="37"/>
      <c r="GBC84" s="37"/>
      <c r="GBF84" s="37"/>
      <c r="GBI84" s="37"/>
      <c r="GBL84" s="37"/>
      <c r="GBO84" s="37"/>
      <c r="GBR84" s="37"/>
      <c r="GBU84" s="37"/>
      <c r="GBX84" s="37"/>
      <c r="GCA84" s="37"/>
      <c r="GCD84" s="37"/>
      <c r="GCG84" s="37"/>
      <c r="GCJ84" s="37"/>
      <c r="GCM84" s="37"/>
      <c r="GCP84" s="37"/>
      <c r="GCS84" s="37"/>
      <c r="GCV84" s="37"/>
      <c r="GCY84" s="37"/>
      <c r="GDB84" s="37"/>
      <c r="GDE84" s="37"/>
      <c r="GDH84" s="37"/>
      <c r="GDK84" s="37"/>
      <c r="GDN84" s="37"/>
      <c r="GDQ84" s="37"/>
      <c r="GDT84" s="37"/>
      <c r="GDW84" s="37"/>
      <c r="GDZ84" s="37"/>
      <c r="GEC84" s="37"/>
      <c r="GEF84" s="37"/>
      <c r="GEI84" s="37"/>
      <c r="GEL84" s="37"/>
      <c r="GEO84" s="37"/>
      <c r="GER84" s="37"/>
      <c r="GEU84" s="37"/>
      <c r="GEX84" s="37"/>
      <c r="GFA84" s="37"/>
      <c r="GFD84" s="37"/>
      <c r="GFG84" s="37"/>
      <c r="GFJ84" s="37"/>
      <c r="GFM84" s="37"/>
      <c r="GFP84" s="37"/>
      <c r="GFS84" s="37"/>
      <c r="GFV84" s="37"/>
      <c r="GFY84" s="37"/>
      <c r="GGB84" s="37"/>
      <c r="GGE84" s="37"/>
      <c r="GGH84" s="37"/>
      <c r="GGK84" s="37"/>
      <c r="GGN84" s="37"/>
      <c r="GGQ84" s="37"/>
      <c r="GGT84" s="37"/>
      <c r="GGW84" s="37"/>
      <c r="GGZ84" s="37"/>
      <c r="GHC84" s="37"/>
      <c r="GHF84" s="37"/>
      <c r="GHI84" s="37"/>
      <c r="GHL84" s="37"/>
      <c r="GHO84" s="37"/>
      <c r="GHR84" s="37"/>
      <c r="GHU84" s="37"/>
      <c r="GHX84" s="37"/>
      <c r="GIA84" s="37"/>
      <c r="GID84" s="37"/>
      <c r="GIG84" s="37"/>
      <c r="GIJ84" s="37"/>
      <c r="GIM84" s="37"/>
      <c r="GIP84" s="37"/>
      <c r="GIS84" s="37"/>
      <c r="GIV84" s="37"/>
      <c r="GIY84" s="37"/>
      <c r="GJB84" s="37"/>
      <c r="GJE84" s="37"/>
      <c r="GJH84" s="37"/>
      <c r="GJK84" s="37"/>
      <c r="GJN84" s="37"/>
      <c r="GJQ84" s="37"/>
      <c r="GJT84" s="37"/>
      <c r="GJW84" s="37"/>
      <c r="GJZ84" s="37"/>
      <c r="GKC84" s="37"/>
      <c r="GKF84" s="37"/>
      <c r="GKI84" s="37"/>
      <c r="GKL84" s="37"/>
      <c r="GKO84" s="37"/>
      <c r="GKR84" s="37"/>
      <c r="GKU84" s="37"/>
      <c r="GKX84" s="37"/>
      <c r="GLA84" s="37"/>
      <c r="GLD84" s="37"/>
      <c r="GLG84" s="37"/>
      <c r="GLJ84" s="37"/>
      <c r="GLM84" s="37"/>
      <c r="GLP84" s="37"/>
      <c r="GLS84" s="37"/>
      <c r="GLV84" s="37"/>
      <c r="GLY84" s="37"/>
      <c r="GMB84" s="37"/>
      <c r="GME84" s="37"/>
      <c r="GMH84" s="37"/>
      <c r="GMK84" s="37"/>
      <c r="GMN84" s="37"/>
      <c r="GMQ84" s="37"/>
      <c r="GMT84" s="37"/>
      <c r="GMW84" s="37"/>
      <c r="GMZ84" s="37"/>
      <c r="GNC84" s="37"/>
      <c r="GNF84" s="37"/>
      <c r="GNI84" s="37"/>
      <c r="GNL84" s="37"/>
      <c r="GNO84" s="37"/>
      <c r="GNR84" s="37"/>
      <c r="GNU84" s="37"/>
      <c r="GNX84" s="37"/>
      <c r="GOA84" s="37"/>
      <c r="GOD84" s="37"/>
      <c r="GOG84" s="37"/>
      <c r="GOJ84" s="37"/>
      <c r="GOM84" s="37"/>
      <c r="GOP84" s="37"/>
      <c r="GOS84" s="37"/>
      <c r="GOV84" s="37"/>
      <c r="GOY84" s="37"/>
      <c r="GPB84" s="37"/>
      <c r="GPE84" s="37"/>
      <c r="GPH84" s="37"/>
      <c r="GPK84" s="37"/>
      <c r="GPN84" s="37"/>
      <c r="GPQ84" s="37"/>
      <c r="GPT84" s="37"/>
      <c r="GPW84" s="37"/>
      <c r="GPZ84" s="37"/>
      <c r="GQC84" s="37"/>
      <c r="GQF84" s="37"/>
      <c r="GQI84" s="37"/>
      <c r="GQL84" s="37"/>
      <c r="GQO84" s="37"/>
      <c r="GQR84" s="37"/>
      <c r="GQU84" s="37"/>
      <c r="GQX84" s="37"/>
      <c r="GRA84" s="37"/>
      <c r="GRD84" s="37"/>
      <c r="GRG84" s="37"/>
      <c r="GRJ84" s="37"/>
      <c r="GRM84" s="37"/>
      <c r="GRP84" s="37"/>
      <c r="GRS84" s="37"/>
      <c r="GRV84" s="37"/>
      <c r="GRY84" s="37"/>
      <c r="GSB84" s="37"/>
      <c r="GSE84" s="37"/>
      <c r="GSH84" s="37"/>
      <c r="GSK84" s="37"/>
      <c r="GSN84" s="37"/>
      <c r="GSQ84" s="37"/>
      <c r="GST84" s="37"/>
      <c r="GSW84" s="37"/>
      <c r="GSZ84" s="37"/>
      <c r="GTC84" s="37"/>
      <c r="GTF84" s="37"/>
      <c r="GTI84" s="37"/>
      <c r="GTL84" s="37"/>
      <c r="GTO84" s="37"/>
      <c r="GTR84" s="37"/>
      <c r="GTU84" s="37"/>
      <c r="GTX84" s="37"/>
      <c r="GUA84" s="37"/>
      <c r="GUD84" s="37"/>
      <c r="GUG84" s="37"/>
      <c r="GUJ84" s="37"/>
      <c r="GUM84" s="37"/>
      <c r="GUP84" s="37"/>
      <c r="GUS84" s="37"/>
      <c r="GUV84" s="37"/>
      <c r="GUY84" s="37"/>
      <c r="GVB84" s="37"/>
      <c r="GVE84" s="37"/>
      <c r="GVH84" s="37"/>
      <c r="GVK84" s="37"/>
      <c r="GVN84" s="37"/>
      <c r="GVQ84" s="37"/>
      <c r="GVT84" s="37"/>
      <c r="GVW84" s="37"/>
      <c r="GVZ84" s="37"/>
      <c r="GWC84" s="37"/>
      <c r="GWF84" s="37"/>
      <c r="GWI84" s="37"/>
      <c r="GWL84" s="37"/>
      <c r="GWO84" s="37"/>
      <c r="GWR84" s="37"/>
      <c r="GWU84" s="37"/>
      <c r="GWX84" s="37"/>
      <c r="GXA84" s="37"/>
      <c r="GXD84" s="37"/>
      <c r="GXG84" s="37"/>
      <c r="GXJ84" s="37"/>
      <c r="GXM84" s="37"/>
      <c r="GXP84" s="37"/>
      <c r="GXS84" s="37"/>
      <c r="GXV84" s="37"/>
      <c r="GXY84" s="37"/>
      <c r="GYB84" s="37"/>
      <c r="GYE84" s="37"/>
      <c r="GYH84" s="37"/>
      <c r="GYK84" s="37"/>
      <c r="GYN84" s="37"/>
      <c r="GYQ84" s="37"/>
      <c r="GYT84" s="37"/>
      <c r="GYW84" s="37"/>
      <c r="GYZ84" s="37"/>
      <c r="GZC84" s="37"/>
      <c r="GZF84" s="37"/>
      <c r="GZI84" s="37"/>
      <c r="GZL84" s="37"/>
      <c r="GZO84" s="37"/>
      <c r="GZR84" s="37"/>
      <c r="GZU84" s="37"/>
      <c r="GZX84" s="37"/>
      <c r="HAA84" s="37"/>
      <c r="HAD84" s="37"/>
      <c r="HAG84" s="37"/>
      <c r="HAJ84" s="37"/>
      <c r="HAM84" s="37"/>
      <c r="HAP84" s="37"/>
      <c r="HAS84" s="37"/>
      <c r="HAV84" s="37"/>
      <c r="HAY84" s="37"/>
      <c r="HBB84" s="37"/>
      <c r="HBE84" s="37"/>
      <c r="HBH84" s="37"/>
      <c r="HBK84" s="37"/>
      <c r="HBN84" s="37"/>
      <c r="HBQ84" s="37"/>
      <c r="HBT84" s="37"/>
      <c r="HBW84" s="37"/>
      <c r="HBZ84" s="37"/>
      <c r="HCC84" s="37"/>
      <c r="HCF84" s="37"/>
      <c r="HCI84" s="37"/>
      <c r="HCL84" s="37"/>
      <c r="HCO84" s="37"/>
      <c r="HCR84" s="37"/>
      <c r="HCU84" s="37"/>
      <c r="HCX84" s="37"/>
      <c r="HDA84" s="37"/>
      <c r="HDD84" s="37"/>
      <c r="HDG84" s="37"/>
      <c r="HDJ84" s="37"/>
      <c r="HDM84" s="37"/>
      <c r="HDP84" s="37"/>
      <c r="HDS84" s="37"/>
      <c r="HDV84" s="37"/>
      <c r="HDY84" s="37"/>
      <c r="HEB84" s="37"/>
      <c r="HEE84" s="37"/>
      <c r="HEH84" s="37"/>
      <c r="HEK84" s="37"/>
      <c r="HEN84" s="37"/>
      <c r="HEQ84" s="37"/>
      <c r="HET84" s="37"/>
      <c r="HEW84" s="37"/>
      <c r="HEZ84" s="37"/>
      <c r="HFC84" s="37"/>
      <c r="HFF84" s="37"/>
      <c r="HFI84" s="37"/>
      <c r="HFL84" s="37"/>
      <c r="HFO84" s="37"/>
      <c r="HFR84" s="37"/>
      <c r="HFU84" s="37"/>
      <c r="HFX84" s="37"/>
      <c r="HGA84" s="37"/>
      <c r="HGD84" s="37"/>
      <c r="HGG84" s="37"/>
      <c r="HGJ84" s="37"/>
      <c r="HGM84" s="37"/>
      <c r="HGP84" s="37"/>
      <c r="HGS84" s="37"/>
      <c r="HGV84" s="37"/>
      <c r="HGY84" s="37"/>
      <c r="HHB84" s="37"/>
      <c r="HHE84" s="37"/>
      <c r="HHH84" s="37"/>
      <c r="HHK84" s="37"/>
      <c r="HHN84" s="37"/>
      <c r="HHQ84" s="37"/>
      <c r="HHT84" s="37"/>
      <c r="HHW84" s="37"/>
      <c r="HHZ84" s="37"/>
      <c r="HIC84" s="37"/>
      <c r="HIF84" s="37"/>
      <c r="HII84" s="37"/>
      <c r="HIL84" s="37"/>
      <c r="HIO84" s="37"/>
      <c r="HIR84" s="37"/>
      <c r="HIU84" s="37"/>
      <c r="HIX84" s="37"/>
      <c r="HJA84" s="37"/>
      <c r="HJD84" s="37"/>
      <c r="HJG84" s="37"/>
      <c r="HJJ84" s="37"/>
      <c r="HJM84" s="37"/>
      <c r="HJP84" s="37"/>
      <c r="HJS84" s="37"/>
      <c r="HJV84" s="37"/>
      <c r="HJY84" s="37"/>
      <c r="HKB84" s="37"/>
      <c r="HKE84" s="37"/>
      <c r="HKH84" s="37"/>
      <c r="HKK84" s="37"/>
      <c r="HKN84" s="37"/>
      <c r="HKQ84" s="37"/>
      <c r="HKT84" s="37"/>
      <c r="HKW84" s="37"/>
      <c r="HKZ84" s="37"/>
      <c r="HLC84" s="37"/>
      <c r="HLF84" s="37"/>
      <c r="HLI84" s="37"/>
      <c r="HLL84" s="37"/>
      <c r="HLO84" s="37"/>
      <c r="HLR84" s="37"/>
      <c r="HLU84" s="37"/>
      <c r="HLX84" s="37"/>
      <c r="HMA84" s="37"/>
      <c r="HMD84" s="37"/>
      <c r="HMG84" s="37"/>
      <c r="HMJ84" s="37"/>
      <c r="HMM84" s="37"/>
      <c r="HMP84" s="37"/>
      <c r="HMS84" s="37"/>
      <c r="HMV84" s="37"/>
      <c r="HMY84" s="37"/>
      <c r="HNB84" s="37"/>
      <c r="HNE84" s="37"/>
      <c r="HNH84" s="37"/>
      <c r="HNK84" s="37"/>
      <c r="HNN84" s="37"/>
      <c r="HNQ84" s="37"/>
      <c r="HNT84" s="37"/>
      <c r="HNW84" s="37"/>
      <c r="HNZ84" s="37"/>
      <c r="HOC84" s="37"/>
      <c r="HOF84" s="37"/>
      <c r="HOI84" s="37"/>
      <c r="HOL84" s="37"/>
      <c r="HOO84" s="37"/>
      <c r="HOR84" s="37"/>
      <c r="HOU84" s="37"/>
      <c r="HOX84" s="37"/>
      <c r="HPA84" s="37"/>
      <c r="HPD84" s="37"/>
      <c r="HPG84" s="37"/>
      <c r="HPJ84" s="37"/>
      <c r="HPM84" s="37"/>
      <c r="HPP84" s="37"/>
      <c r="HPS84" s="37"/>
      <c r="HPV84" s="37"/>
      <c r="HPY84" s="37"/>
      <c r="HQB84" s="37"/>
      <c r="HQE84" s="37"/>
      <c r="HQH84" s="37"/>
      <c r="HQK84" s="37"/>
      <c r="HQN84" s="37"/>
      <c r="HQQ84" s="37"/>
      <c r="HQT84" s="37"/>
      <c r="HQW84" s="37"/>
      <c r="HQZ84" s="37"/>
      <c r="HRC84" s="37"/>
      <c r="HRF84" s="37"/>
      <c r="HRI84" s="37"/>
      <c r="HRL84" s="37"/>
      <c r="HRO84" s="37"/>
      <c r="HRR84" s="37"/>
      <c r="HRU84" s="37"/>
      <c r="HRX84" s="37"/>
      <c r="HSA84" s="37"/>
      <c r="HSD84" s="37"/>
      <c r="HSG84" s="37"/>
      <c r="HSJ84" s="37"/>
      <c r="HSM84" s="37"/>
      <c r="HSP84" s="37"/>
      <c r="HSS84" s="37"/>
      <c r="HSV84" s="37"/>
      <c r="HSY84" s="37"/>
      <c r="HTB84" s="37"/>
      <c r="HTE84" s="37"/>
      <c r="HTH84" s="37"/>
      <c r="HTK84" s="37"/>
      <c r="HTN84" s="37"/>
      <c r="HTQ84" s="37"/>
      <c r="HTT84" s="37"/>
      <c r="HTW84" s="37"/>
      <c r="HTZ84" s="37"/>
      <c r="HUC84" s="37"/>
      <c r="HUF84" s="37"/>
      <c r="HUI84" s="37"/>
      <c r="HUL84" s="37"/>
      <c r="HUO84" s="37"/>
      <c r="HUR84" s="37"/>
      <c r="HUU84" s="37"/>
      <c r="HUX84" s="37"/>
      <c r="HVA84" s="37"/>
      <c r="HVD84" s="37"/>
      <c r="HVG84" s="37"/>
      <c r="HVJ84" s="37"/>
      <c r="HVM84" s="37"/>
      <c r="HVP84" s="37"/>
      <c r="HVS84" s="37"/>
      <c r="HVV84" s="37"/>
      <c r="HVY84" s="37"/>
      <c r="HWB84" s="37"/>
      <c r="HWE84" s="37"/>
      <c r="HWH84" s="37"/>
      <c r="HWK84" s="37"/>
      <c r="HWN84" s="37"/>
      <c r="HWQ84" s="37"/>
      <c r="HWT84" s="37"/>
      <c r="HWW84" s="37"/>
      <c r="HWZ84" s="37"/>
      <c r="HXC84" s="37"/>
      <c r="HXF84" s="37"/>
      <c r="HXI84" s="37"/>
      <c r="HXL84" s="37"/>
      <c r="HXO84" s="37"/>
      <c r="HXR84" s="37"/>
      <c r="HXU84" s="37"/>
      <c r="HXX84" s="37"/>
      <c r="HYA84" s="37"/>
      <c r="HYD84" s="37"/>
      <c r="HYG84" s="37"/>
      <c r="HYJ84" s="37"/>
      <c r="HYM84" s="37"/>
      <c r="HYP84" s="37"/>
      <c r="HYS84" s="37"/>
      <c r="HYV84" s="37"/>
      <c r="HYY84" s="37"/>
      <c r="HZB84" s="37"/>
      <c r="HZE84" s="37"/>
      <c r="HZH84" s="37"/>
      <c r="HZK84" s="37"/>
      <c r="HZN84" s="37"/>
      <c r="HZQ84" s="37"/>
      <c r="HZT84" s="37"/>
      <c r="HZW84" s="37"/>
      <c r="HZZ84" s="37"/>
      <c r="IAC84" s="37"/>
      <c r="IAF84" s="37"/>
      <c r="IAI84" s="37"/>
      <c r="IAL84" s="37"/>
      <c r="IAO84" s="37"/>
      <c r="IAR84" s="37"/>
      <c r="IAU84" s="37"/>
      <c r="IAX84" s="37"/>
      <c r="IBA84" s="37"/>
      <c r="IBD84" s="37"/>
      <c r="IBG84" s="37"/>
      <c r="IBJ84" s="37"/>
      <c r="IBM84" s="37"/>
      <c r="IBP84" s="37"/>
      <c r="IBS84" s="37"/>
      <c r="IBV84" s="37"/>
      <c r="IBY84" s="37"/>
      <c r="ICB84" s="37"/>
      <c r="ICE84" s="37"/>
      <c r="ICH84" s="37"/>
      <c r="ICK84" s="37"/>
      <c r="ICN84" s="37"/>
      <c r="ICQ84" s="37"/>
      <c r="ICT84" s="37"/>
      <c r="ICW84" s="37"/>
      <c r="ICZ84" s="37"/>
      <c r="IDC84" s="37"/>
      <c r="IDF84" s="37"/>
      <c r="IDI84" s="37"/>
      <c r="IDL84" s="37"/>
      <c r="IDO84" s="37"/>
      <c r="IDR84" s="37"/>
      <c r="IDU84" s="37"/>
      <c r="IDX84" s="37"/>
      <c r="IEA84" s="37"/>
      <c r="IED84" s="37"/>
      <c r="IEG84" s="37"/>
      <c r="IEJ84" s="37"/>
      <c r="IEM84" s="37"/>
      <c r="IEP84" s="37"/>
      <c r="IES84" s="37"/>
      <c r="IEV84" s="37"/>
      <c r="IEY84" s="37"/>
      <c r="IFB84" s="37"/>
      <c r="IFE84" s="37"/>
      <c r="IFH84" s="37"/>
      <c r="IFK84" s="37"/>
      <c r="IFN84" s="37"/>
      <c r="IFQ84" s="37"/>
      <c r="IFT84" s="37"/>
      <c r="IFW84" s="37"/>
      <c r="IFZ84" s="37"/>
      <c r="IGC84" s="37"/>
      <c r="IGF84" s="37"/>
      <c r="IGI84" s="37"/>
      <c r="IGL84" s="37"/>
      <c r="IGO84" s="37"/>
      <c r="IGR84" s="37"/>
      <c r="IGU84" s="37"/>
      <c r="IGX84" s="37"/>
      <c r="IHA84" s="37"/>
      <c r="IHD84" s="37"/>
      <c r="IHG84" s="37"/>
      <c r="IHJ84" s="37"/>
      <c r="IHM84" s="37"/>
      <c r="IHP84" s="37"/>
      <c r="IHS84" s="37"/>
      <c r="IHV84" s="37"/>
      <c r="IHY84" s="37"/>
      <c r="IIB84" s="37"/>
      <c r="IIE84" s="37"/>
      <c r="IIH84" s="37"/>
      <c r="IIK84" s="37"/>
      <c r="IIN84" s="37"/>
      <c r="IIQ84" s="37"/>
      <c r="IIT84" s="37"/>
      <c r="IIW84" s="37"/>
      <c r="IIZ84" s="37"/>
      <c r="IJC84" s="37"/>
      <c r="IJF84" s="37"/>
      <c r="IJI84" s="37"/>
      <c r="IJL84" s="37"/>
      <c r="IJO84" s="37"/>
      <c r="IJR84" s="37"/>
      <c r="IJU84" s="37"/>
      <c r="IJX84" s="37"/>
      <c r="IKA84" s="37"/>
      <c r="IKD84" s="37"/>
      <c r="IKG84" s="37"/>
      <c r="IKJ84" s="37"/>
      <c r="IKM84" s="37"/>
      <c r="IKP84" s="37"/>
      <c r="IKS84" s="37"/>
      <c r="IKV84" s="37"/>
      <c r="IKY84" s="37"/>
      <c r="ILB84" s="37"/>
      <c r="ILE84" s="37"/>
      <c r="ILH84" s="37"/>
      <c r="ILK84" s="37"/>
      <c r="ILN84" s="37"/>
      <c r="ILQ84" s="37"/>
      <c r="ILT84" s="37"/>
      <c r="ILW84" s="37"/>
      <c r="ILZ84" s="37"/>
      <c r="IMC84" s="37"/>
      <c r="IMF84" s="37"/>
      <c r="IMI84" s="37"/>
      <c r="IML84" s="37"/>
      <c r="IMO84" s="37"/>
      <c r="IMR84" s="37"/>
      <c r="IMU84" s="37"/>
      <c r="IMX84" s="37"/>
      <c r="INA84" s="37"/>
      <c r="IND84" s="37"/>
      <c r="ING84" s="37"/>
      <c r="INJ84" s="37"/>
      <c r="INM84" s="37"/>
      <c r="INP84" s="37"/>
      <c r="INS84" s="37"/>
      <c r="INV84" s="37"/>
      <c r="INY84" s="37"/>
      <c r="IOB84" s="37"/>
      <c r="IOE84" s="37"/>
      <c r="IOH84" s="37"/>
      <c r="IOK84" s="37"/>
      <c r="ION84" s="37"/>
      <c r="IOQ84" s="37"/>
      <c r="IOT84" s="37"/>
      <c r="IOW84" s="37"/>
      <c r="IOZ84" s="37"/>
      <c r="IPC84" s="37"/>
      <c r="IPF84" s="37"/>
      <c r="IPI84" s="37"/>
      <c r="IPL84" s="37"/>
      <c r="IPO84" s="37"/>
      <c r="IPR84" s="37"/>
      <c r="IPU84" s="37"/>
      <c r="IPX84" s="37"/>
      <c r="IQA84" s="37"/>
      <c r="IQD84" s="37"/>
      <c r="IQG84" s="37"/>
      <c r="IQJ84" s="37"/>
      <c r="IQM84" s="37"/>
      <c r="IQP84" s="37"/>
      <c r="IQS84" s="37"/>
      <c r="IQV84" s="37"/>
      <c r="IQY84" s="37"/>
      <c r="IRB84" s="37"/>
      <c r="IRE84" s="37"/>
      <c r="IRH84" s="37"/>
      <c r="IRK84" s="37"/>
      <c r="IRN84" s="37"/>
      <c r="IRQ84" s="37"/>
      <c r="IRT84" s="37"/>
      <c r="IRW84" s="37"/>
      <c r="IRZ84" s="37"/>
      <c r="ISC84" s="37"/>
      <c r="ISF84" s="37"/>
      <c r="ISI84" s="37"/>
      <c r="ISL84" s="37"/>
      <c r="ISO84" s="37"/>
      <c r="ISR84" s="37"/>
      <c r="ISU84" s="37"/>
      <c r="ISX84" s="37"/>
      <c r="ITA84" s="37"/>
      <c r="ITD84" s="37"/>
      <c r="ITG84" s="37"/>
      <c r="ITJ84" s="37"/>
      <c r="ITM84" s="37"/>
      <c r="ITP84" s="37"/>
      <c r="ITS84" s="37"/>
      <c r="ITV84" s="37"/>
      <c r="ITY84" s="37"/>
      <c r="IUB84" s="37"/>
      <c r="IUE84" s="37"/>
      <c r="IUH84" s="37"/>
      <c r="IUK84" s="37"/>
      <c r="IUN84" s="37"/>
      <c r="IUQ84" s="37"/>
      <c r="IUT84" s="37"/>
      <c r="IUW84" s="37"/>
      <c r="IUZ84" s="37"/>
      <c r="IVC84" s="37"/>
      <c r="IVF84" s="37"/>
      <c r="IVI84" s="37"/>
      <c r="IVL84" s="37"/>
      <c r="IVO84" s="37"/>
      <c r="IVR84" s="37"/>
      <c r="IVU84" s="37"/>
      <c r="IVX84" s="37"/>
      <c r="IWA84" s="37"/>
      <c r="IWD84" s="37"/>
      <c r="IWG84" s="37"/>
      <c r="IWJ84" s="37"/>
      <c r="IWM84" s="37"/>
      <c r="IWP84" s="37"/>
      <c r="IWS84" s="37"/>
      <c r="IWV84" s="37"/>
      <c r="IWY84" s="37"/>
      <c r="IXB84" s="37"/>
      <c r="IXE84" s="37"/>
      <c r="IXH84" s="37"/>
      <c r="IXK84" s="37"/>
      <c r="IXN84" s="37"/>
      <c r="IXQ84" s="37"/>
      <c r="IXT84" s="37"/>
      <c r="IXW84" s="37"/>
      <c r="IXZ84" s="37"/>
      <c r="IYC84" s="37"/>
      <c r="IYF84" s="37"/>
      <c r="IYI84" s="37"/>
      <c r="IYL84" s="37"/>
      <c r="IYO84" s="37"/>
      <c r="IYR84" s="37"/>
      <c r="IYU84" s="37"/>
      <c r="IYX84" s="37"/>
      <c r="IZA84" s="37"/>
      <c r="IZD84" s="37"/>
      <c r="IZG84" s="37"/>
      <c r="IZJ84" s="37"/>
      <c r="IZM84" s="37"/>
      <c r="IZP84" s="37"/>
      <c r="IZS84" s="37"/>
      <c r="IZV84" s="37"/>
      <c r="IZY84" s="37"/>
      <c r="JAB84" s="37"/>
      <c r="JAE84" s="37"/>
      <c r="JAH84" s="37"/>
      <c r="JAK84" s="37"/>
      <c r="JAN84" s="37"/>
      <c r="JAQ84" s="37"/>
      <c r="JAT84" s="37"/>
      <c r="JAW84" s="37"/>
      <c r="JAZ84" s="37"/>
      <c r="JBC84" s="37"/>
      <c r="JBF84" s="37"/>
      <c r="JBI84" s="37"/>
      <c r="JBL84" s="37"/>
      <c r="JBO84" s="37"/>
      <c r="JBR84" s="37"/>
      <c r="JBU84" s="37"/>
      <c r="JBX84" s="37"/>
      <c r="JCA84" s="37"/>
      <c r="JCD84" s="37"/>
      <c r="JCG84" s="37"/>
      <c r="JCJ84" s="37"/>
      <c r="JCM84" s="37"/>
      <c r="JCP84" s="37"/>
      <c r="JCS84" s="37"/>
      <c r="JCV84" s="37"/>
      <c r="JCY84" s="37"/>
      <c r="JDB84" s="37"/>
      <c r="JDE84" s="37"/>
      <c r="JDH84" s="37"/>
      <c r="JDK84" s="37"/>
      <c r="JDN84" s="37"/>
      <c r="JDQ84" s="37"/>
      <c r="JDT84" s="37"/>
      <c r="JDW84" s="37"/>
      <c r="JDZ84" s="37"/>
      <c r="JEC84" s="37"/>
      <c r="JEF84" s="37"/>
      <c r="JEI84" s="37"/>
      <c r="JEL84" s="37"/>
      <c r="JEO84" s="37"/>
      <c r="JER84" s="37"/>
      <c r="JEU84" s="37"/>
      <c r="JEX84" s="37"/>
      <c r="JFA84" s="37"/>
      <c r="JFD84" s="37"/>
      <c r="JFG84" s="37"/>
      <c r="JFJ84" s="37"/>
      <c r="JFM84" s="37"/>
      <c r="JFP84" s="37"/>
      <c r="JFS84" s="37"/>
      <c r="JFV84" s="37"/>
      <c r="JFY84" s="37"/>
      <c r="JGB84" s="37"/>
      <c r="JGE84" s="37"/>
      <c r="JGH84" s="37"/>
      <c r="JGK84" s="37"/>
      <c r="JGN84" s="37"/>
      <c r="JGQ84" s="37"/>
      <c r="JGT84" s="37"/>
      <c r="JGW84" s="37"/>
      <c r="JGZ84" s="37"/>
      <c r="JHC84" s="37"/>
      <c r="JHF84" s="37"/>
      <c r="JHI84" s="37"/>
      <c r="JHL84" s="37"/>
      <c r="JHO84" s="37"/>
      <c r="JHR84" s="37"/>
      <c r="JHU84" s="37"/>
      <c r="JHX84" s="37"/>
      <c r="JIA84" s="37"/>
      <c r="JID84" s="37"/>
      <c r="JIG84" s="37"/>
      <c r="JIJ84" s="37"/>
      <c r="JIM84" s="37"/>
      <c r="JIP84" s="37"/>
      <c r="JIS84" s="37"/>
      <c r="JIV84" s="37"/>
      <c r="JIY84" s="37"/>
      <c r="JJB84" s="37"/>
      <c r="JJE84" s="37"/>
      <c r="JJH84" s="37"/>
      <c r="JJK84" s="37"/>
      <c r="JJN84" s="37"/>
      <c r="JJQ84" s="37"/>
      <c r="JJT84" s="37"/>
      <c r="JJW84" s="37"/>
      <c r="JJZ84" s="37"/>
      <c r="JKC84" s="37"/>
      <c r="JKF84" s="37"/>
      <c r="JKI84" s="37"/>
      <c r="JKL84" s="37"/>
      <c r="JKO84" s="37"/>
      <c r="JKR84" s="37"/>
      <c r="JKU84" s="37"/>
      <c r="JKX84" s="37"/>
      <c r="JLA84" s="37"/>
      <c r="JLD84" s="37"/>
      <c r="JLG84" s="37"/>
      <c r="JLJ84" s="37"/>
      <c r="JLM84" s="37"/>
      <c r="JLP84" s="37"/>
      <c r="JLS84" s="37"/>
      <c r="JLV84" s="37"/>
      <c r="JLY84" s="37"/>
      <c r="JMB84" s="37"/>
      <c r="JME84" s="37"/>
      <c r="JMH84" s="37"/>
      <c r="JMK84" s="37"/>
      <c r="JMN84" s="37"/>
      <c r="JMQ84" s="37"/>
      <c r="JMT84" s="37"/>
      <c r="JMW84" s="37"/>
      <c r="JMZ84" s="37"/>
      <c r="JNC84" s="37"/>
      <c r="JNF84" s="37"/>
      <c r="JNI84" s="37"/>
      <c r="JNL84" s="37"/>
      <c r="JNO84" s="37"/>
      <c r="JNR84" s="37"/>
      <c r="JNU84" s="37"/>
      <c r="JNX84" s="37"/>
      <c r="JOA84" s="37"/>
      <c r="JOD84" s="37"/>
      <c r="JOG84" s="37"/>
      <c r="JOJ84" s="37"/>
      <c r="JOM84" s="37"/>
      <c r="JOP84" s="37"/>
      <c r="JOS84" s="37"/>
      <c r="JOV84" s="37"/>
      <c r="JOY84" s="37"/>
      <c r="JPB84" s="37"/>
      <c r="JPE84" s="37"/>
      <c r="JPH84" s="37"/>
      <c r="JPK84" s="37"/>
      <c r="JPN84" s="37"/>
      <c r="JPQ84" s="37"/>
      <c r="JPT84" s="37"/>
      <c r="JPW84" s="37"/>
      <c r="JPZ84" s="37"/>
      <c r="JQC84" s="37"/>
      <c r="JQF84" s="37"/>
      <c r="JQI84" s="37"/>
      <c r="JQL84" s="37"/>
      <c r="JQO84" s="37"/>
      <c r="JQR84" s="37"/>
      <c r="JQU84" s="37"/>
      <c r="JQX84" s="37"/>
      <c r="JRA84" s="37"/>
      <c r="JRD84" s="37"/>
      <c r="JRG84" s="37"/>
      <c r="JRJ84" s="37"/>
      <c r="JRM84" s="37"/>
      <c r="JRP84" s="37"/>
      <c r="JRS84" s="37"/>
      <c r="JRV84" s="37"/>
      <c r="JRY84" s="37"/>
      <c r="JSB84" s="37"/>
      <c r="JSE84" s="37"/>
      <c r="JSH84" s="37"/>
      <c r="JSK84" s="37"/>
      <c r="JSN84" s="37"/>
      <c r="JSQ84" s="37"/>
      <c r="JST84" s="37"/>
      <c r="JSW84" s="37"/>
      <c r="JSZ84" s="37"/>
      <c r="JTC84" s="37"/>
      <c r="JTF84" s="37"/>
      <c r="JTI84" s="37"/>
      <c r="JTL84" s="37"/>
      <c r="JTO84" s="37"/>
      <c r="JTR84" s="37"/>
      <c r="JTU84" s="37"/>
      <c r="JTX84" s="37"/>
      <c r="JUA84" s="37"/>
      <c r="JUD84" s="37"/>
      <c r="JUG84" s="37"/>
      <c r="JUJ84" s="37"/>
      <c r="JUM84" s="37"/>
      <c r="JUP84" s="37"/>
      <c r="JUS84" s="37"/>
      <c r="JUV84" s="37"/>
      <c r="JUY84" s="37"/>
      <c r="JVB84" s="37"/>
      <c r="JVE84" s="37"/>
      <c r="JVH84" s="37"/>
      <c r="JVK84" s="37"/>
      <c r="JVN84" s="37"/>
      <c r="JVQ84" s="37"/>
      <c r="JVT84" s="37"/>
      <c r="JVW84" s="37"/>
      <c r="JVZ84" s="37"/>
      <c r="JWC84" s="37"/>
      <c r="JWF84" s="37"/>
      <c r="JWI84" s="37"/>
      <c r="JWL84" s="37"/>
      <c r="JWO84" s="37"/>
      <c r="JWR84" s="37"/>
      <c r="JWU84" s="37"/>
      <c r="JWX84" s="37"/>
      <c r="JXA84" s="37"/>
      <c r="JXD84" s="37"/>
      <c r="JXG84" s="37"/>
      <c r="JXJ84" s="37"/>
      <c r="JXM84" s="37"/>
      <c r="JXP84" s="37"/>
      <c r="JXS84" s="37"/>
      <c r="JXV84" s="37"/>
      <c r="JXY84" s="37"/>
      <c r="JYB84" s="37"/>
      <c r="JYE84" s="37"/>
      <c r="JYH84" s="37"/>
      <c r="JYK84" s="37"/>
      <c r="JYN84" s="37"/>
      <c r="JYQ84" s="37"/>
      <c r="JYT84" s="37"/>
      <c r="JYW84" s="37"/>
      <c r="JYZ84" s="37"/>
      <c r="JZC84" s="37"/>
      <c r="JZF84" s="37"/>
      <c r="JZI84" s="37"/>
      <c r="JZL84" s="37"/>
      <c r="JZO84" s="37"/>
      <c r="JZR84" s="37"/>
      <c r="JZU84" s="37"/>
      <c r="JZX84" s="37"/>
      <c r="KAA84" s="37"/>
      <c r="KAD84" s="37"/>
      <c r="KAG84" s="37"/>
      <c r="KAJ84" s="37"/>
      <c r="KAM84" s="37"/>
      <c r="KAP84" s="37"/>
      <c r="KAS84" s="37"/>
      <c r="KAV84" s="37"/>
      <c r="KAY84" s="37"/>
      <c r="KBB84" s="37"/>
      <c r="KBE84" s="37"/>
      <c r="KBH84" s="37"/>
      <c r="KBK84" s="37"/>
      <c r="KBN84" s="37"/>
      <c r="KBQ84" s="37"/>
      <c r="KBT84" s="37"/>
      <c r="KBW84" s="37"/>
      <c r="KBZ84" s="37"/>
      <c r="KCC84" s="37"/>
      <c r="KCF84" s="37"/>
      <c r="KCI84" s="37"/>
      <c r="KCL84" s="37"/>
      <c r="KCO84" s="37"/>
      <c r="KCR84" s="37"/>
      <c r="KCU84" s="37"/>
      <c r="KCX84" s="37"/>
      <c r="KDA84" s="37"/>
      <c r="KDD84" s="37"/>
      <c r="KDG84" s="37"/>
      <c r="KDJ84" s="37"/>
      <c r="KDM84" s="37"/>
      <c r="KDP84" s="37"/>
      <c r="KDS84" s="37"/>
      <c r="KDV84" s="37"/>
      <c r="KDY84" s="37"/>
      <c r="KEB84" s="37"/>
      <c r="KEE84" s="37"/>
      <c r="KEH84" s="37"/>
      <c r="KEK84" s="37"/>
      <c r="KEN84" s="37"/>
      <c r="KEQ84" s="37"/>
      <c r="KET84" s="37"/>
      <c r="KEW84" s="37"/>
      <c r="KEZ84" s="37"/>
      <c r="KFC84" s="37"/>
      <c r="KFF84" s="37"/>
      <c r="KFI84" s="37"/>
      <c r="KFL84" s="37"/>
      <c r="KFO84" s="37"/>
      <c r="KFR84" s="37"/>
      <c r="KFU84" s="37"/>
      <c r="KFX84" s="37"/>
      <c r="KGA84" s="37"/>
      <c r="KGD84" s="37"/>
      <c r="KGG84" s="37"/>
      <c r="KGJ84" s="37"/>
      <c r="KGM84" s="37"/>
      <c r="KGP84" s="37"/>
      <c r="KGS84" s="37"/>
      <c r="KGV84" s="37"/>
      <c r="KGY84" s="37"/>
      <c r="KHB84" s="37"/>
      <c r="KHE84" s="37"/>
      <c r="KHH84" s="37"/>
      <c r="KHK84" s="37"/>
      <c r="KHN84" s="37"/>
      <c r="KHQ84" s="37"/>
      <c r="KHT84" s="37"/>
      <c r="KHW84" s="37"/>
      <c r="KHZ84" s="37"/>
      <c r="KIC84" s="37"/>
      <c r="KIF84" s="37"/>
      <c r="KII84" s="37"/>
      <c r="KIL84" s="37"/>
      <c r="KIO84" s="37"/>
      <c r="KIR84" s="37"/>
      <c r="KIU84" s="37"/>
      <c r="KIX84" s="37"/>
      <c r="KJA84" s="37"/>
      <c r="KJD84" s="37"/>
      <c r="KJG84" s="37"/>
      <c r="KJJ84" s="37"/>
      <c r="KJM84" s="37"/>
      <c r="KJP84" s="37"/>
      <c r="KJS84" s="37"/>
      <c r="KJV84" s="37"/>
      <c r="KJY84" s="37"/>
      <c r="KKB84" s="37"/>
      <c r="KKE84" s="37"/>
      <c r="KKH84" s="37"/>
      <c r="KKK84" s="37"/>
      <c r="KKN84" s="37"/>
      <c r="KKQ84" s="37"/>
      <c r="KKT84" s="37"/>
      <c r="KKW84" s="37"/>
      <c r="KKZ84" s="37"/>
      <c r="KLC84" s="37"/>
      <c r="KLF84" s="37"/>
      <c r="KLI84" s="37"/>
      <c r="KLL84" s="37"/>
      <c r="KLO84" s="37"/>
      <c r="KLR84" s="37"/>
      <c r="KLU84" s="37"/>
      <c r="KLX84" s="37"/>
      <c r="KMA84" s="37"/>
      <c r="KMD84" s="37"/>
      <c r="KMG84" s="37"/>
      <c r="KMJ84" s="37"/>
      <c r="KMM84" s="37"/>
      <c r="KMP84" s="37"/>
      <c r="KMS84" s="37"/>
      <c r="KMV84" s="37"/>
      <c r="KMY84" s="37"/>
      <c r="KNB84" s="37"/>
      <c r="KNE84" s="37"/>
      <c r="KNH84" s="37"/>
      <c r="KNK84" s="37"/>
      <c r="KNN84" s="37"/>
      <c r="KNQ84" s="37"/>
      <c r="KNT84" s="37"/>
      <c r="KNW84" s="37"/>
      <c r="KNZ84" s="37"/>
      <c r="KOC84" s="37"/>
      <c r="KOF84" s="37"/>
      <c r="KOI84" s="37"/>
      <c r="KOL84" s="37"/>
      <c r="KOO84" s="37"/>
      <c r="KOR84" s="37"/>
      <c r="KOU84" s="37"/>
      <c r="KOX84" s="37"/>
      <c r="KPA84" s="37"/>
      <c r="KPD84" s="37"/>
      <c r="KPG84" s="37"/>
      <c r="KPJ84" s="37"/>
      <c r="KPM84" s="37"/>
      <c r="KPP84" s="37"/>
      <c r="KPS84" s="37"/>
      <c r="KPV84" s="37"/>
      <c r="KPY84" s="37"/>
      <c r="KQB84" s="37"/>
      <c r="KQE84" s="37"/>
      <c r="KQH84" s="37"/>
      <c r="KQK84" s="37"/>
      <c r="KQN84" s="37"/>
      <c r="KQQ84" s="37"/>
      <c r="KQT84" s="37"/>
      <c r="KQW84" s="37"/>
      <c r="KQZ84" s="37"/>
      <c r="KRC84" s="37"/>
      <c r="KRF84" s="37"/>
      <c r="KRI84" s="37"/>
      <c r="KRL84" s="37"/>
      <c r="KRO84" s="37"/>
      <c r="KRR84" s="37"/>
      <c r="KRU84" s="37"/>
      <c r="KRX84" s="37"/>
      <c r="KSA84" s="37"/>
      <c r="KSD84" s="37"/>
      <c r="KSG84" s="37"/>
      <c r="KSJ84" s="37"/>
      <c r="KSM84" s="37"/>
      <c r="KSP84" s="37"/>
      <c r="KSS84" s="37"/>
      <c r="KSV84" s="37"/>
      <c r="KSY84" s="37"/>
      <c r="KTB84" s="37"/>
      <c r="KTE84" s="37"/>
      <c r="KTH84" s="37"/>
      <c r="KTK84" s="37"/>
      <c r="KTN84" s="37"/>
      <c r="KTQ84" s="37"/>
      <c r="KTT84" s="37"/>
      <c r="KTW84" s="37"/>
      <c r="KTZ84" s="37"/>
      <c r="KUC84" s="37"/>
      <c r="KUF84" s="37"/>
      <c r="KUI84" s="37"/>
      <c r="KUL84" s="37"/>
      <c r="KUO84" s="37"/>
      <c r="KUR84" s="37"/>
      <c r="KUU84" s="37"/>
      <c r="KUX84" s="37"/>
      <c r="KVA84" s="37"/>
      <c r="KVD84" s="37"/>
      <c r="KVG84" s="37"/>
      <c r="KVJ84" s="37"/>
      <c r="KVM84" s="37"/>
      <c r="KVP84" s="37"/>
      <c r="KVS84" s="37"/>
      <c r="KVV84" s="37"/>
      <c r="KVY84" s="37"/>
      <c r="KWB84" s="37"/>
      <c r="KWE84" s="37"/>
      <c r="KWH84" s="37"/>
      <c r="KWK84" s="37"/>
      <c r="KWN84" s="37"/>
      <c r="KWQ84" s="37"/>
      <c r="KWT84" s="37"/>
      <c r="KWW84" s="37"/>
      <c r="KWZ84" s="37"/>
      <c r="KXC84" s="37"/>
      <c r="KXF84" s="37"/>
      <c r="KXI84" s="37"/>
      <c r="KXL84" s="37"/>
      <c r="KXO84" s="37"/>
      <c r="KXR84" s="37"/>
      <c r="KXU84" s="37"/>
      <c r="KXX84" s="37"/>
      <c r="KYA84" s="37"/>
      <c r="KYD84" s="37"/>
      <c r="KYG84" s="37"/>
      <c r="KYJ84" s="37"/>
      <c r="KYM84" s="37"/>
      <c r="KYP84" s="37"/>
      <c r="KYS84" s="37"/>
      <c r="KYV84" s="37"/>
      <c r="KYY84" s="37"/>
      <c r="KZB84" s="37"/>
      <c r="KZE84" s="37"/>
      <c r="KZH84" s="37"/>
      <c r="KZK84" s="37"/>
      <c r="KZN84" s="37"/>
      <c r="KZQ84" s="37"/>
      <c r="KZT84" s="37"/>
      <c r="KZW84" s="37"/>
      <c r="KZZ84" s="37"/>
      <c r="LAC84" s="37"/>
      <c r="LAF84" s="37"/>
      <c r="LAI84" s="37"/>
      <c r="LAL84" s="37"/>
      <c r="LAO84" s="37"/>
      <c r="LAR84" s="37"/>
      <c r="LAU84" s="37"/>
      <c r="LAX84" s="37"/>
      <c r="LBA84" s="37"/>
      <c r="LBD84" s="37"/>
      <c r="LBG84" s="37"/>
      <c r="LBJ84" s="37"/>
      <c r="LBM84" s="37"/>
      <c r="LBP84" s="37"/>
      <c r="LBS84" s="37"/>
      <c r="LBV84" s="37"/>
      <c r="LBY84" s="37"/>
      <c r="LCB84" s="37"/>
      <c r="LCE84" s="37"/>
      <c r="LCH84" s="37"/>
      <c r="LCK84" s="37"/>
      <c r="LCN84" s="37"/>
      <c r="LCQ84" s="37"/>
      <c r="LCT84" s="37"/>
      <c r="LCW84" s="37"/>
      <c r="LCZ84" s="37"/>
      <c r="LDC84" s="37"/>
      <c r="LDF84" s="37"/>
      <c r="LDI84" s="37"/>
      <c r="LDL84" s="37"/>
      <c r="LDO84" s="37"/>
      <c r="LDR84" s="37"/>
      <c r="LDU84" s="37"/>
      <c r="LDX84" s="37"/>
      <c r="LEA84" s="37"/>
      <c r="LED84" s="37"/>
      <c r="LEG84" s="37"/>
      <c r="LEJ84" s="37"/>
      <c r="LEM84" s="37"/>
      <c r="LEP84" s="37"/>
      <c r="LES84" s="37"/>
      <c r="LEV84" s="37"/>
      <c r="LEY84" s="37"/>
      <c r="LFB84" s="37"/>
      <c r="LFE84" s="37"/>
      <c r="LFH84" s="37"/>
      <c r="LFK84" s="37"/>
      <c r="LFN84" s="37"/>
      <c r="LFQ84" s="37"/>
      <c r="LFT84" s="37"/>
      <c r="LFW84" s="37"/>
      <c r="LFZ84" s="37"/>
      <c r="LGC84" s="37"/>
      <c r="LGF84" s="37"/>
      <c r="LGI84" s="37"/>
      <c r="LGL84" s="37"/>
      <c r="LGO84" s="37"/>
      <c r="LGR84" s="37"/>
      <c r="LGU84" s="37"/>
      <c r="LGX84" s="37"/>
      <c r="LHA84" s="37"/>
      <c r="LHD84" s="37"/>
      <c r="LHG84" s="37"/>
      <c r="LHJ84" s="37"/>
      <c r="LHM84" s="37"/>
      <c r="LHP84" s="37"/>
      <c r="LHS84" s="37"/>
      <c r="LHV84" s="37"/>
      <c r="LHY84" s="37"/>
      <c r="LIB84" s="37"/>
      <c r="LIE84" s="37"/>
      <c r="LIH84" s="37"/>
      <c r="LIK84" s="37"/>
      <c r="LIN84" s="37"/>
      <c r="LIQ84" s="37"/>
      <c r="LIT84" s="37"/>
      <c r="LIW84" s="37"/>
      <c r="LIZ84" s="37"/>
      <c r="LJC84" s="37"/>
      <c r="LJF84" s="37"/>
      <c r="LJI84" s="37"/>
      <c r="LJL84" s="37"/>
      <c r="LJO84" s="37"/>
      <c r="LJR84" s="37"/>
      <c r="LJU84" s="37"/>
      <c r="LJX84" s="37"/>
      <c r="LKA84" s="37"/>
      <c r="LKD84" s="37"/>
      <c r="LKG84" s="37"/>
      <c r="LKJ84" s="37"/>
      <c r="LKM84" s="37"/>
      <c r="LKP84" s="37"/>
      <c r="LKS84" s="37"/>
      <c r="LKV84" s="37"/>
      <c r="LKY84" s="37"/>
      <c r="LLB84" s="37"/>
      <c r="LLE84" s="37"/>
      <c r="LLH84" s="37"/>
      <c r="LLK84" s="37"/>
      <c r="LLN84" s="37"/>
      <c r="LLQ84" s="37"/>
      <c r="LLT84" s="37"/>
      <c r="LLW84" s="37"/>
      <c r="LLZ84" s="37"/>
      <c r="LMC84" s="37"/>
      <c r="LMF84" s="37"/>
      <c r="LMI84" s="37"/>
      <c r="LML84" s="37"/>
      <c r="LMO84" s="37"/>
      <c r="LMR84" s="37"/>
      <c r="LMU84" s="37"/>
      <c r="LMX84" s="37"/>
      <c r="LNA84" s="37"/>
      <c r="LND84" s="37"/>
      <c r="LNG84" s="37"/>
      <c r="LNJ84" s="37"/>
      <c r="LNM84" s="37"/>
      <c r="LNP84" s="37"/>
      <c r="LNS84" s="37"/>
      <c r="LNV84" s="37"/>
      <c r="LNY84" s="37"/>
      <c r="LOB84" s="37"/>
      <c r="LOE84" s="37"/>
      <c r="LOH84" s="37"/>
      <c r="LOK84" s="37"/>
      <c r="LON84" s="37"/>
      <c r="LOQ84" s="37"/>
      <c r="LOT84" s="37"/>
      <c r="LOW84" s="37"/>
      <c r="LOZ84" s="37"/>
      <c r="LPC84" s="37"/>
      <c r="LPF84" s="37"/>
      <c r="LPI84" s="37"/>
      <c r="LPL84" s="37"/>
      <c r="LPO84" s="37"/>
      <c r="LPR84" s="37"/>
      <c r="LPU84" s="37"/>
      <c r="LPX84" s="37"/>
      <c r="LQA84" s="37"/>
      <c r="LQD84" s="37"/>
      <c r="LQG84" s="37"/>
      <c r="LQJ84" s="37"/>
      <c r="LQM84" s="37"/>
      <c r="LQP84" s="37"/>
      <c r="LQS84" s="37"/>
      <c r="LQV84" s="37"/>
      <c r="LQY84" s="37"/>
      <c r="LRB84" s="37"/>
      <c r="LRE84" s="37"/>
      <c r="LRH84" s="37"/>
      <c r="LRK84" s="37"/>
      <c r="LRN84" s="37"/>
      <c r="LRQ84" s="37"/>
      <c r="LRT84" s="37"/>
      <c r="LRW84" s="37"/>
      <c r="LRZ84" s="37"/>
      <c r="LSC84" s="37"/>
      <c r="LSF84" s="37"/>
      <c r="LSI84" s="37"/>
      <c r="LSL84" s="37"/>
      <c r="LSO84" s="37"/>
      <c r="LSR84" s="37"/>
      <c r="LSU84" s="37"/>
      <c r="LSX84" s="37"/>
      <c r="LTA84" s="37"/>
      <c r="LTD84" s="37"/>
      <c r="LTG84" s="37"/>
      <c r="LTJ84" s="37"/>
      <c r="LTM84" s="37"/>
      <c r="LTP84" s="37"/>
      <c r="LTS84" s="37"/>
      <c r="LTV84" s="37"/>
      <c r="LTY84" s="37"/>
      <c r="LUB84" s="37"/>
      <c r="LUE84" s="37"/>
      <c r="LUH84" s="37"/>
      <c r="LUK84" s="37"/>
      <c r="LUN84" s="37"/>
      <c r="LUQ84" s="37"/>
      <c r="LUT84" s="37"/>
      <c r="LUW84" s="37"/>
      <c r="LUZ84" s="37"/>
      <c r="LVC84" s="37"/>
      <c r="LVF84" s="37"/>
      <c r="LVI84" s="37"/>
      <c r="LVL84" s="37"/>
      <c r="LVO84" s="37"/>
      <c r="LVR84" s="37"/>
      <c r="LVU84" s="37"/>
      <c r="LVX84" s="37"/>
      <c r="LWA84" s="37"/>
      <c r="LWD84" s="37"/>
      <c r="LWG84" s="37"/>
      <c r="LWJ84" s="37"/>
      <c r="LWM84" s="37"/>
      <c r="LWP84" s="37"/>
      <c r="LWS84" s="37"/>
      <c r="LWV84" s="37"/>
      <c r="LWY84" s="37"/>
      <c r="LXB84" s="37"/>
      <c r="LXE84" s="37"/>
      <c r="LXH84" s="37"/>
      <c r="LXK84" s="37"/>
      <c r="LXN84" s="37"/>
      <c r="LXQ84" s="37"/>
      <c r="LXT84" s="37"/>
      <c r="LXW84" s="37"/>
      <c r="LXZ84" s="37"/>
      <c r="LYC84" s="37"/>
      <c r="LYF84" s="37"/>
      <c r="LYI84" s="37"/>
      <c r="LYL84" s="37"/>
      <c r="LYO84" s="37"/>
      <c r="LYR84" s="37"/>
      <c r="LYU84" s="37"/>
      <c r="LYX84" s="37"/>
      <c r="LZA84" s="37"/>
      <c r="LZD84" s="37"/>
      <c r="LZG84" s="37"/>
      <c r="LZJ84" s="37"/>
      <c r="LZM84" s="37"/>
      <c r="LZP84" s="37"/>
      <c r="LZS84" s="37"/>
      <c r="LZV84" s="37"/>
      <c r="LZY84" s="37"/>
      <c r="MAB84" s="37"/>
      <c r="MAE84" s="37"/>
      <c r="MAH84" s="37"/>
      <c r="MAK84" s="37"/>
      <c r="MAN84" s="37"/>
      <c r="MAQ84" s="37"/>
      <c r="MAT84" s="37"/>
      <c r="MAW84" s="37"/>
      <c r="MAZ84" s="37"/>
      <c r="MBC84" s="37"/>
      <c r="MBF84" s="37"/>
      <c r="MBI84" s="37"/>
      <c r="MBL84" s="37"/>
      <c r="MBO84" s="37"/>
      <c r="MBR84" s="37"/>
      <c r="MBU84" s="37"/>
      <c r="MBX84" s="37"/>
      <c r="MCA84" s="37"/>
      <c r="MCD84" s="37"/>
      <c r="MCG84" s="37"/>
      <c r="MCJ84" s="37"/>
      <c r="MCM84" s="37"/>
      <c r="MCP84" s="37"/>
      <c r="MCS84" s="37"/>
      <c r="MCV84" s="37"/>
      <c r="MCY84" s="37"/>
      <c r="MDB84" s="37"/>
      <c r="MDE84" s="37"/>
      <c r="MDH84" s="37"/>
      <c r="MDK84" s="37"/>
      <c r="MDN84" s="37"/>
      <c r="MDQ84" s="37"/>
      <c r="MDT84" s="37"/>
      <c r="MDW84" s="37"/>
      <c r="MDZ84" s="37"/>
      <c r="MEC84" s="37"/>
      <c r="MEF84" s="37"/>
      <c r="MEI84" s="37"/>
      <c r="MEL84" s="37"/>
      <c r="MEO84" s="37"/>
      <c r="MER84" s="37"/>
      <c r="MEU84" s="37"/>
      <c r="MEX84" s="37"/>
      <c r="MFA84" s="37"/>
      <c r="MFD84" s="37"/>
      <c r="MFG84" s="37"/>
      <c r="MFJ84" s="37"/>
      <c r="MFM84" s="37"/>
      <c r="MFP84" s="37"/>
      <c r="MFS84" s="37"/>
      <c r="MFV84" s="37"/>
      <c r="MFY84" s="37"/>
      <c r="MGB84" s="37"/>
      <c r="MGE84" s="37"/>
      <c r="MGH84" s="37"/>
      <c r="MGK84" s="37"/>
      <c r="MGN84" s="37"/>
      <c r="MGQ84" s="37"/>
      <c r="MGT84" s="37"/>
      <c r="MGW84" s="37"/>
      <c r="MGZ84" s="37"/>
      <c r="MHC84" s="37"/>
      <c r="MHF84" s="37"/>
      <c r="MHI84" s="37"/>
      <c r="MHL84" s="37"/>
      <c r="MHO84" s="37"/>
      <c r="MHR84" s="37"/>
      <c r="MHU84" s="37"/>
      <c r="MHX84" s="37"/>
      <c r="MIA84" s="37"/>
      <c r="MID84" s="37"/>
      <c r="MIG84" s="37"/>
      <c r="MIJ84" s="37"/>
      <c r="MIM84" s="37"/>
      <c r="MIP84" s="37"/>
      <c r="MIS84" s="37"/>
      <c r="MIV84" s="37"/>
      <c r="MIY84" s="37"/>
      <c r="MJB84" s="37"/>
      <c r="MJE84" s="37"/>
      <c r="MJH84" s="37"/>
      <c r="MJK84" s="37"/>
      <c r="MJN84" s="37"/>
      <c r="MJQ84" s="37"/>
      <c r="MJT84" s="37"/>
      <c r="MJW84" s="37"/>
      <c r="MJZ84" s="37"/>
      <c r="MKC84" s="37"/>
      <c r="MKF84" s="37"/>
      <c r="MKI84" s="37"/>
      <c r="MKL84" s="37"/>
      <c r="MKO84" s="37"/>
      <c r="MKR84" s="37"/>
      <c r="MKU84" s="37"/>
      <c r="MKX84" s="37"/>
      <c r="MLA84" s="37"/>
      <c r="MLD84" s="37"/>
      <c r="MLG84" s="37"/>
      <c r="MLJ84" s="37"/>
      <c r="MLM84" s="37"/>
      <c r="MLP84" s="37"/>
      <c r="MLS84" s="37"/>
      <c r="MLV84" s="37"/>
      <c r="MLY84" s="37"/>
      <c r="MMB84" s="37"/>
      <c r="MME84" s="37"/>
      <c r="MMH84" s="37"/>
      <c r="MMK84" s="37"/>
      <c r="MMN84" s="37"/>
      <c r="MMQ84" s="37"/>
      <c r="MMT84" s="37"/>
      <c r="MMW84" s="37"/>
      <c r="MMZ84" s="37"/>
      <c r="MNC84" s="37"/>
      <c r="MNF84" s="37"/>
      <c r="MNI84" s="37"/>
      <c r="MNL84" s="37"/>
      <c r="MNO84" s="37"/>
      <c r="MNR84" s="37"/>
      <c r="MNU84" s="37"/>
      <c r="MNX84" s="37"/>
      <c r="MOA84" s="37"/>
      <c r="MOD84" s="37"/>
      <c r="MOG84" s="37"/>
      <c r="MOJ84" s="37"/>
      <c r="MOM84" s="37"/>
      <c r="MOP84" s="37"/>
      <c r="MOS84" s="37"/>
      <c r="MOV84" s="37"/>
      <c r="MOY84" s="37"/>
      <c r="MPB84" s="37"/>
      <c r="MPE84" s="37"/>
      <c r="MPH84" s="37"/>
      <c r="MPK84" s="37"/>
      <c r="MPN84" s="37"/>
      <c r="MPQ84" s="37"/>
      <c r="MPT84" s="37"/>
      <c r="MPW84" s="37"/>
      <c r="MPZ84" s="37"/>
      <c r="MQC84" s="37"/>
      <c r="MQF84" s="37"/>
      <c r="MQI84" s="37"/>
      <c r="MQL84" s="37"/>
      <c r="MQO84" s="37"/>
      <c r="MQR84" s="37"/>
      <c r="MQU84" s="37"/>
      <c r="MQX84" s="37"/>
      <c r="MRA84" s="37"/>
      <c r="MRD84" s="37"/>
      <c r="MRG84" s="37"/>
      <c r="MRJ84" s="37"/>
      <c r="MRM84" s="37"/>
      <c r="MRP84" s="37"/>
      <c r="MRS84" s="37"/>
      <c r="MRV84" s="37"/>
      <c r="MRY84" s="37"/>
      <c r="MSB84" s="37"/>
      <c r="MSE84" s="37"/>
      <c r="MSH84" s="37"/>
      <c r="MSK84" s="37"/>
      <c r="MSN84" s="37"/>
      <c r="MSQ84" s="37"/>
      <c r="MST84" s="37"/>
      <c r="MSW84" s="37"/>
      <c r="MSZ84" s="37"/>
      <c r="MTC84" s="37"/>
      <c r="MTF84" s="37"/>
      <c r="MTI84" s="37"/>
      <c r="MTL84" s="37"/>
      <c r="MTO84" s="37"/>
      <c r="MTR84" s="37"/>
      <c r="MTU84" s="37"/>
      <c r="MTX84" s="37"/>
      <c r="MUA84" s="37"/>
      <c r="MUD84" s="37"/>
      <c r="MUG84" s="37"/>
      <c r="MUJ84" s="37"/>
      <c r="MUM84" s="37"/>
      <c r="MUP84" s="37"/>
      <c r="MUS84" s="37"/>
      <c r="MUV84" s="37"/>
      <c r="MUY84" s="37"/>
      <c r="MVB84" s="37"/>
      <c r="MVE84" s="37"/>
      <c r="MVH84" s="37"/>
      <c r="MVK84" s="37"/>
      <c r="MVN84" s="37"/>
      <c r="MVQ84" s="37"/>
      <c r="MVT84" s="37"/>
      <c r="MVW84" s="37"/>
      <c r="MVZ84" s="37"/>
      <c r="MWC84" s="37"/>
      <c r="MWF84" s="37"/>
      <c r="MWI84" s="37"/>
      <c r="MWL84" s="37"/>
      <c r="MWO84" s="37"/>
      <c r="MWR84" s="37"/>
      <c r="MWU84" s="37"/>
      <c r="MWX84" s="37"/>
      <c r="MXA84" s="37"/>
      <c r="MXD84" s="37"/>
      <c r="MXG84" s="37"/>
      <c r="MXJ84" s="37"/>
      <c r="MXM84" s="37"/>
      <c r="MXP84" s="37"/>
      <c r="MXS84" s="37"/>
      <c r="MXV84" s="37"/>
      <c r="MXY84" s="37"/>
      <c r="MYB84" s="37"/>
      <c r="MYE84" s="37"/>
      <c r="MYH84" s="37"/>
      <c r="MYK84" s="37"/>
      <c r="MYN84" s="37"/>
      <c r="MYQ84" s="37"/>
      <c r="MYT84" s="37"/>
      <c r="MYW84" s="37"/>
      <c r="MYZ84" s="37"/>
      <c r="MZC84" s="37"/>
      <c r="MZF84" s="37"/>
      <c r="MZI84" s="37"/>
      <c r="MZL84" s="37"/>
      <c r="MZO84" s="37"/>
      <c r="MZR84" s="37"/>
      <c r="MZU84" s="37"/>
      <c r="MZX84" s="37"/>
      <c r="NAA84" s="37"/>
      <c r="NAD84" s="37"/>
      <c r="NAG84" s="37"/>
      <c r="NAJ84" s="37"/>
      <c r="NAM84" s="37"/>
      <c r="NAP84" s="37"/>
      <c r="NAS84" s="37"/>
      <c r="NAV84" s="37"/>
      <c r="NAY84" s="37"/>
      <c r="NBB84" s="37"/>
      <c r="NBE84" s="37"/>
      <c r="NBH84" s="37"/>
      <c r="NBK84" s="37"/>
      <c r="NBN84" s="37"/>
      <c r="NBQ84" s="37"/>
      <c r="NBT84" s="37"/>
      <c r="NBW84" s="37"/>
      <c r="NBZ84" s="37"/>
      <c r="NCC84" s="37"/>
      <c r="NCF84" s="37"/>
      <c r="NCI84" s="37"/>
      <c r="NCL84" s="37"/>
      <c r="NCO84" s="37"/>
      <c r="NCR84" s="37"/>
      <c r="NCU84" s="37"/>
      <c r="NCX84" s="37"/>
      <c r="NDA84" s="37"/>
      <c r="NDD84" s="37"/>
      <c r="NDG84" s="37"/>
      <c r="NDJ84" s="37"/>
      <c r="NDM84" s="37"/>
      <c r="NDP84" s="37"/>
      <c r="NDS84" s="37"/>
      <c r="NDV84" s="37"/>
      <c r="NDY84" s="37"/>
      <c r="NEB84" s="37"/>
      <c r="NEE84" s="37"/>
      <c r="NEH84" s="37"/>
      <c r="NEK84" s="37"/>
      <c r="NEN84" s="37"/>
      <c r="NEQ84" s="37"/>
      <c r="NET84" s="37"/>
      <c r="NEW84" s="37"/>
      <c r="NEZ84" s="37"/>
      <c r="NFC84" s="37"/>
      <c r="NFF84" s="37"/>
      <c r="NFI84" s="37"/>
      <c r="NFL84" s="37"/>
      <c r="NFO84" s="37"/>
      <c r="NFR84" s="37"/>
      <c r="NFU84" s="37"/>
      <c r="NFX84" s="37"/>
      <c r="NGA84" s="37"/>
      <c r="NGD84" s="37"/>
      <c r="NGG84" s="37"/>
      <c r="NGJ84" s="37"/>
      <c r="NGM84" s="37"/>
      <c r="NGP84" s="37"/>
      <c r="NGS84" s="37"/>
      <c r="NGV84" s="37"/>
      <c r="NGY84" s="37"/>
      <c r="NHB84" s="37"/>
      <c r="NHE84" s="37"/>
      <c r="NHH84" s="37"/>
      <c r="NHK84" s="37"/>
      <c r="NHN84" s="37"/>
      <c r="NHQ84" s="37"/>
      <c r="NHT84" s="37"/>
      <c r="NHW84" s="37"/>
      <c r="NHZ84" s="37"/>
      <c r="NIC84" s="37"/>
      <c r="NIF84" s="37"/>
      <c r="NII84" s="37"/>
      <c r="NIL84" s="37"/>
      <c r="NIO84" s="37"/>
      <c r="NIR84" s="37"/>
      <c r="NIU84" s="37"/>
      <c r="NIX84" s="37"/>
      <c r="NJA84" s="37"/>
      <c r="NJD84" s="37"/>
      <c r="NJG84" s="37"/>
      <c r="NJJ84" s="37"/>
      <c r="NJM84" s="37"/>
      <c r="NJP84" s="37"/>
      <c r="NJS84" s="37"/>
      <c r="NJV84" s="37"/>
      <c r="NJY84" s="37"/>
      <c r="NKB84" s="37"/>
      <c r="NKE84" s="37"/>
      <c r="NKH84" s="37"/>
      <c r="NKK84" s="37"/>
      <c r="NKN84" s="37"/>
      <c r="NKQ84" s="37"/>
      <c r="NKT84" s="37"/>
      <c r="NKW84" s="37"/>
      <c r="NKZ84" s="37"/>
      <c r="NLC84" s="37"/>
      <c r="NLF84" s="37"/>
      <c r="NLI84" s="37"/>
      <c r="NLL84" s="37"/>
      <c r="NLO84" s="37"/>
      <c r="NLR84" s="37"/>
      <c r="NLU84" s="37"/>
      <c r="NLX84" s="37"/>
      <c r="NMA84" s="37"/>
      <c r="NMD84" s="37"/>
      <c r="NMG84" s="37"/>
      <c r="NMJ84" s="37"/>
      <c r="NMM84" s="37"/>
      <c r="NMP84" s="37"/>
      <c r="NMS84" s="37"/>
      <c r="NMV84" s="37"/>
      <c r="NMY84" s="37"/>
      <c r="NNB84" s="37"/>
      <c r="NNE84" s="37"/>
      <c r="NNH84" s="37"/>
      <c r="NNK84" s="37"/>
      <c r="NNN84" s="37"/>
      <c r="NNQ84" s="37"/>
      <c r="NNT84" s="37"/>
      <c r="NNW84" s="37"/>
      <c r="NNZ84" s="37"/>
      <c r="NOC84" s="37"/>
      <c r="NOF84" s="37"/>
      <c r="NOI84" s="37"/>
      <c r="NOL84" s="37"/>
      <c r="NOO84" s="37"/>
      <c r="NOR84" s="37"/>
      <c r="NOU84" s="37"/>
      <c r="NOX84" s="37"/>
      <c r="NPA84" s="37"/>
      <c r="NPD84" s="37"/>
      <c r="NPG84" s="37"/>
      <c r="NPJ84" s="37"/>
      <c r="NPM84" s="37"/>
      <c r="NPP84" s="37"/>
      <c r="NPS84" s="37"/>
      <c r="NPV84" s="37"/>
      <c r="NPY84" s="37"/>
      <c r="NQB84" s="37"/>
      <c r="NQE84" s="37"/>
      <c r="NQH84" s="37"/>
      <c r="NQK84" s="37"/>
      <c r="NQN84" s="37"/>
      <c r="NQQ84" s="37"/>
      <c r="NQT84" s="37"/>
      <c r="NQW84" s="37"/>
      <c r="NQZ84" s="37"/>
      <c r="NRC84" s="37"/>
      <c r="NRF84" s="37"/>
      <c r="NRI84" s="37"/>
      <c r="NRL84" s="37"/>
      <c r="NRO84" s="37"/>
      <c r="NRR84" s="37"/>
      <c r="NRU84" s="37"/>
      <c r="NRX84" s="37"/>
      <c r="NSA84" s="37"/>
      <c r="NSD84" s="37"/>
      <c r="NSG84" s="37"/>
      <c r="NSJ84" s="37"/>
      <c r="NSM84" s="37"/>
      <c r="NSP84" s="37"/>
      <c r="NSS84" s="37"/>
      <c r="NSV84" s="37"/>
      <c r="NSY84" s="37"/>
      <c r="NTB84" s="37"/>
      <c r="NTE84" s="37"/>
      <c r="NTH84" s="37"/>
      <c r="NTK84" s="37"/>
      <c r="NTN84" s="37"/>
      <c r="NTQ84" s="37"/>
      <c r="NTT84" s="37"/>
      <c r="NTW84" s="37"/>
      <c r="NTZ84" s="37"/>
      <c r="NUC84" s="37"/>
      <c r="NUF84" s="37"/>
      <c r="NUI84" s="37"/>
      <c r="NUL84" s="37"/>
      <c r="NUO84" s="37"/>
      <c r="NUR84" s="37"/>
      <c r="NUU84" s="37"/>
      <c r="NUX84" s="37"/>
      <c r="NVA84" s="37"/>
      <c r="NVD84" s="37"/>
      <c r="NVG84" s="37"/>
      <c r="NVJ84" s="37"/>
      <c r="NVM84" s="37"/>
      <c r="NVP84" s="37"/>
      <c r="NVS84" s="37"/>
      <c r="NVV84" s="37"/>
      <c r="NVY84" s="37"/>
      <c r="NWB84" s="37"/>
      <c r="NWE84" s="37"/>
      <c r="NWH84" s="37"/>
      <c r="NWK84" s="37"/>
      <c r="NWN84" s="37"/>
      <c r="NWQ84" s="37"/>
      <c r="NWT84" s="37"/>
      <c r="NWW84" s="37"/>
      <c r="NWZ84" s="37"/>
      <c r="NXC84" s="37"/>
      <c r="NXF84" s="37"/>
      <c r="NXI84" s="37"/>
      <c r="NXL84" s="37"/>
      <c r="NXO84" s="37"/>
      <c r="NXR84" s="37"/>
      <c r="NXU84" s="37"/>
      <c r="NXX84" s="37"/>
      <c r="NYA84" s="37"/>
      <c r="NYD84" s="37"/>
      <c r="NYG84" s="37"/>
      <c r="NYJ84" s="37"/>
      <c r="NYM84" s="37"/>
      <c r="NYP84" s="37"/>
      <c r="NYS84" s="37"/>
      <c r="NYV84" s="37"/>
      <c r="NYY84" s="37"/>
      <c r="NZB84" s="37"/>
      <c r="NZE84" s="37"/>
      <c r="NZH84" s="37"/>
      <c r="NZK84" s="37"/>
      <c r="NZN84" s="37"/>
      <c r="NZQ84" s="37"/>
      <c r="NZT84" s="37"/>
      <c r="NZW84" s="37"/>
      <c r="NZZ84" s="37"/>
      <c r="OAC84" s="37"/>
      <c r="OAF84" s="37"/>
      <c r="OAI84" s="37"/>
      <c r="OAL84" s="37"/>
      <c r="OAO84" s="37"/>
      <c r="OAR84" s="37"/>
      <c r="OAU84" s="37"/>
      <c r="OAX84" s="37"/>
      <c r="OBA84" s="37"/>
      <c r="OBD84" s="37"/>
      <c r="OBG84" s="37"/>
      <c r="OBJ84" s="37"/>
      <c r="OBM84" s="37"/>
      <c r="OBP84" s="37"/>
      <c r="OBS84" s="37"/>
      <c r="OBV84" s="37"/>
      <c r="OBY84" s="37"/>
      <c r="OCB84" s="37"/>
      <c r="OCE84" s="37"/>
      <c r="OCH84" s="37"/>
      <c r="OCK84" s="37"/>
      <c r="OCN84" s="37"/>
      <c r="OCQ84" s="37"/>
      <c r="OCT84" s="37"/>
      <c r="OCW84" s="37"/>
      <c r="OCZ84" s="37"/>
      <c r="ODC84" s="37"/>
      <c r="ODF84" s="37"/>
      <c r="ODI84" s="37"/>
      <c r="ODL84" s="37"/>
      <c r="ODO84" s="37"/>
      <c r="ODR84" s="37"/>
      <c r="ODU84" s="37"/>
      <c r="ODX84" s="37"/>
      <c r="OEA84" s="37"/>
      <c r="OED84" s="37"/>
      <c r="OEG84" s="37"/>
      <c r="OEJ84" s="37"/>
      <c r="OEM84" s="37"/>
      <c r="OEP84" s="37"/>
      <c r="OES84" s="37"/>
      <c r="OEV84" s="37"/>
      <c r="OEY84" s="37"/>
      <c r="OFB84" s="37"/>
      <c r="OFE84" s="37"/>
      <c r="OFH84" s="37"/>
      <c r="OFK84" s="37"/>
      <c r="OFN84" s="37"/>
      <c r="OFQ84" s="37"/>
      <c r="OFT84" s="37"/>
      <c r="OFW84" s="37"/>
      <c r="OFZ84" s="37"/>
      <c r="OGC84" s="37"/>
      <c r="OGF84" s="37"/>
      <c r="OGI84" s="37"/>
      <c r="OGL84" s="37"/>
      <c r="OGO84" s="37"/>
      <c r="OGR84" s="37"/>
      <c r="OGU84" s="37"/>
      <c r="OGX84" s="37"/>
      <c r="OHA84" s="37"/>
      <c r="OHD84" s="37"/>
      <c r="OHG84" s="37"/>
      <c r="OHJ84" s="37"/>
      <c r="OHM84" s="37"/>
      <c r="OHP84" s="37"/>
      <c r="OHS84" s="37"/>
      <c r="OHV84" s="37"/>
      <c r="OHY84" s="37"/>
      <c r="OIB84" s="37"/>
      <c r="OIE84" s="37"/>
      <c r="OIH84" s="37"/>
      <c r="OIK84" s="37"/>
      <c r="OIN84" s="37"/>
      <c r="OIQ84" s="37"/>
      <c r="OIT84" s="37"/>
      <c r="OIW84" s="37"/>
      <c r="OIZ84" s="37"/>
      <c r="OJC84" s="37"/>
      <c r="OJF84" s="37"/>
      <c r="OJI84" s="37"/>
      <c r="OJL84" s="37"/>
      <c r="OJO84" s="37"/>
      <c r="OJR84" s="37"/>
      <c r="OJU84" s="37"/>
      <c r="OJX84" s="37"/>
      <c r="OKA84" s="37"/>
      <c r="OKD84" s="37"/>
      <c r="OKG84" s="37"/>
      <c r="OKJ84" s="37"/>
      <c r="OKM84" s="37"/>
      <c r="OKP84" s="37"/>
      <c r="OKS84" s="37"/>
      <c r="OKV84" s="37"/>
      <c r="OKY84" s="37"/>
      <c r="OLB84" s="37"/>
      <c r="OLE84" s="37"/>
      <c r="OLH84" s="37"/>
      <c r="OLK84" s="37"/>
      <c r="OLN84" s="37"/>
      <c r="OLQ84" s="37"/>
      <c r="OLT84" s="37"/>
      <c r="OLW84" s="37"/>
      <c r="OLZ84" s="37"/>
      <c r="OMC84" s="37"/>
      <c r="OMF84" s="37"/>
      <c r="OMI84" s="37"/>
      <c r="OML84" s="37"/>
      <c r="OMO84" s="37"/>
      <c r="OMR84" s="37"/>
      <c r="OMU84" s="37"/>
      <c r="OMX84" s="37"/>
      <c r="ONA84" s="37"/>
      <c r="OND84" s="37"/>
      <c r="ONG84" s="37"/>
      <c r="ONJ84" s="37"/>
      <c r="ONM84" s="37"/>
      <c r="ONP84" s="37"/>
      <c r="ONS84" s="37"/>
      <c r="ONV84" s="37"/>
      <c r="ONY84" s="37"/>
      <c r="OOB84" s="37"/>
      <c r="OOE84" s="37"/>
      <c r="OOH84" s="37"/>
      <c r="OOK84" s="37"/>
      <c r="OON84" s="37"/>
      <c r="OOQ84" s="37"/>
      <c r="OOT84" s="37"/>
      <c r="OOW84" s="37"/>
      <c r="OOZ84" s="37"/>
      <c r="OPC84" s="37"/>
      <c r="OPF84" s="37"/>
      <c r="OPI84" s="37"/>
      <c r="OPL84" s="37"/>
      <c r="OPO84" s="37"/>
      <c r="OPR84" s="37"/>
      <c r="OPU84" s="37"/>
      <c r="OPX84" s="37"/>
      <c r="OQA84" s="37"/>
      <c r="OQD84" s="37"/>
      <c r="OQG84" s="37"/>
      <c r="OQJ84" s="37"/>
      <c r="OQM84" s="37"/>
      <c r="OQP84" s="37"/>
      <c r="OQS84" s="37"/>
      <c r="OQV84" s="37"/>
      <c r="OQY84" s="37"/>
      <c r="ORB84" s="37"/>
      <c r="ORE84" s="37"/>
      <c r="ORH84" s="37"/>
      <c r="ORK84" s="37"/>
      <c r="ORN84" s="37"/>
      <c r="ORQ84" s="37"/>
      <c r="ORT84" s="37"/>
      <c r="ORW84" s="37"/>
      <c r="ORZ84" s="37"/>
      <c r="OSC84" s="37"/>
      <c r="OSF84" s="37"/>
      <c r="OSI84" s="37"/>
      <c r="OSL84" s="37"/>
      <c r="OSO84" s="37"/>
      <c r="OSR84" s="37"/>
      <c r="OSU84" s="37"/>
      <c r="OSX84" s="37"/>
      <c r="OTA84" s="37"/>
      <c r="OTD84" s="37"/>
      <c r="OTG84" s="37"/>
      <c r="OTJ84" s="37"/>
      <c r="OTM84" s="37"/>
      <c r="OTP84" s="37"/>
      <c r="OTS84" s="37"/>
      <c r="OTV84" s="37"/>
      <c r="OTY84" s="37"/>
      <c r="OUB84" s="37"/>
      <c r="OUE84" s="37"/>
      <c r="OUH84" s="37"/>
      <c r="OUK84" s="37"/>
      <c r="OUN84" s="37"/>
      <c r="OUQ84" s="37"/>
      <c r="OUT84" s="37"/>
      <c r="OUW84" s="37"/>
      <c r="OUZ84" s="37"/>
      <c r="OVC84" s="37"/>
      <c r="OVF84" s="37"/>
      <c r="OVI84" s="37"/>
      <c r="OVL84" s="37"/>
      <c r="OVO84" s="37"/>
      <c r="OVR84" s="37"/>
      <c r="OVU84" s="37"/>
      <c r="OVX84" s="37"/>
      <c r="OWA84" s="37"/>
      <c r="OWD84" s="37"/>
      <c r="OWG84" s="37"/>
      <c r="OWJ84" s="37"/>
      <c r="OWM84" s="37"/>
      <c r="OWP84" s="37"/>
      <c r="OWS84" s="37"/>
      <c r="OWV84" s="37"/>
      <c r="OWY84" s="37"/>
      <c r="OXB84" s="37"/>
      <c r="OXE84" s="37"/>
      <c r="OXH84" s="37"/>
      <c r="OXK84" s="37"/>
      <c r="OXN84" s="37"/>
      <c r="OXQ84" s="37"/>
      <c r="OXT84" s="37"/>
      <c r="OXW84" s="37"/>
      <c r="OXZ84" s="37"/>
      <c r="OYC84" s="37"/>
      <c r="OYF84" s="37"/>
      <c r="OYI84" s="37"/>
      <c r="OYL84" s="37"/>
      <c r="OYO84" s="37"/>
      <c r="OYR84" s="37"/>
      <c r="OYU84" s="37"/>
      <c r="OYX84" s="37"/>
      <c r="OZA84" s="37"/>
      <c r="OZD84" s="37"/>
      <c r="OZG84" s="37"/>
      <c r="OZJ84" s="37"/>
      <c r="OZM84" s="37"/>
      <c r="OZP84" s="37"/>
      <c r="OZS84" s="37"/>
      <c r="OZV84" s="37"/>
      <c r="OZY84" s="37"/>
      <c r="PAB84" s="37"/>
      <c r="PAE84" s="37"/>
      <c r="PAH84" s="37"/>
      <c r="PAK84" s="37"/>
      <c r="PAN84" s="37"/>
      <c r="PAQ84" s="37"/>
      <c r="PAT84" s="37"/>
      <c r="PAW84" s="37"/>
      <c r="PAZ84" s="37"/>
      <c r="PBC84" s="37"/>
      <c r="PBF84" s="37"/>
      <c r="PBI84" s="37"/>
      <c r="PBL84" s="37"/>
      <c r="PBO84" s="37"/>
      <c r="PBR84" s="37"/>
      <c r="PBU84" s="37"/>
      <c r="PBX84" s="37"/>
      <c r="PCA84" s="37"/>
      <c r="PCD84" s="37"/>
      <c r="PCG84" s="37"/>
      <c r="PCJ84" s="37"/>
      <c r="PCM84" s="37"/>
      <c r="PCP84" s="37"/>
      <c r="PCS84" s="37"/>
      <c r="PCV84" s="37"/>
      <c r="PCY84" s="37"/>
      <c r="PDB84" s="37"/>
      <c r="PDE84" s="37"/>
      <c r="PDH84" s="37"/>
      <c r="PDK84" s="37"/>
      <c r="PDN84" s="37"/>
      <c r="PDQ84" s="37"/>
      <c r="PDT84" s="37"/>
      <c r="PDW84" s="37"/>
      <c r="PDZ84" s="37"/>
      <c r="PEC84" s="37"/>
      <c r="PEF84" s="37"/>
      <c r="PEI84" s="37"/>
      <c r="PEL84" s="37"/>
      <c r="PEO84" s="37"/>
      <c r="PER84" s="37"/>
      <c r="PEU84" s="37"/>
      <c r="PEX84" s="37"/>
      <c r="PFA84" s="37"/>
      <c r="PFD84" s="37"/>
      <c r="PFG84" s="37"/>
      <c r="PFJ84" s="37"/>
      <c r="PFM84" s="37"/>
      <c r="PFP84" s="37"/>
      <c r="PFS84" s="37"/>
      <c r="PFV84" s="37"/>
      <c r="PFY84" s="37"/>
      <c r="PGB84" s="37"/>
      <c r="PGE84" s="37"/>
      <c r="PGH84" s="37"/>
      <c r="PGK84" s="37"/>
      <c r="PGN84" s="37"/>
      <c r="PGQ84" s="37"/>
      <c r="PGT84" s="37"/>
      <c r="PGW84" s="37"/>
      <c r="PGZ84" s="37"/>
      <c r="PHC84" s="37"/>
      <c r="PHF84" s="37"/>
      <c r="PHI84" s="37"/>
      <c r="PHL84" s="37"/>
      <c r="PHO84" s="37"/>
      <c r="PHR84" s="37"/>
      <c r="PHU84" s="37"/>
      <c r="PHX84" s="37"/>
      <c r="PIA84" s="37"/>
      <c r="PID84" s="37"/>
      <c r="PIG84" s="37"/>
      <c r="PIJ84" s="37"/>
      <c r="PIM84" s="37"/>
      <c r="PIP84" s="37"/>
      <c r="PIS84" s="37"/>
      <c r="PIV84" s="37"/>
      <c r="PIY84" s="37"/>
      <c r="PJB84" s="37"/>
      <c r="PJE84" s="37"/>
      <c r="PJH84" s="37"/>
      <c r="PJK84" s="37"/>
      <c r="PJN84" s="37"/>
      <c r="PJQ84" s="37"/>
      <c r="PJT84" s="37"/>
      <c r="PJW84" s="37"/>
      <c r="PJZ84" s="37"/>
      <c r="PKC84" s="37"/>
      <c r="PKF84" s="37"/>
      <c r="PKI84" s="37"/>
      <c r="PKL84" s="37"/>
      <c r="PKO84" s="37"/>
      <c r="PKR84" s="37"/>
      <c r="PKU84" s="37"/>
      <c r="PKX84" s="37"/>
      <c r="PLA84" s="37"/>
      <c r="PLD84" s="37"/>
      <c r="PLG84" s="37"/>
      <c r="PLJ84" s="37"/>
      <c r="PLM84" s="37"/>
      <c r="PLP84" s="37"/>
      <c r="PLS84" s="37"/>
      <c r="PLV84" s="37"/>
      <c r="PLY84" s="37"/>
      <c r="PMB84" s="37"/>
      <c r="PME84" s="37"/>
      <c r="PMH84" s="37"/>
      <c r="PMK84" s="37"/>
      <c r="PMN84" s="37"/>
      <c r="PMQ84" s="37"/>
      <c r="PMT84" s="37"/>
      <c r="PMW84" s="37"/>
      <c r="PMZ84" s="37"/>
      <c r="PNC84" s="37"/>
      <c r="PNF84" s="37"/>
      <c r="PNI84" s="37"/>
      <c r="PNL84" s="37"/>
      <c r="PNO84" s="37"/>
      <c r="PNR84" s="37"/>
      <c r="PNU84" s="37"/>
      <c r="PNX84" s="37"/>
      <c r="POA84" s="37"/>
      <c r="POD84" s="37"/>
      <c r="POG84" s="37"/>
      <c r="POJ84" s="37"/>
      <c r="POM84" s="37"/>
      <c r="POP84" s="37"/>
      <c r="POS84" s="37"/>
      <c r="POV84" s="37"/>
      <c r="POY84" s="37"/>
      <c r="PPB84" s="37"/>
      <c r="PPE84" s="37"/>
      <c r="PPH84" s="37"/>
      <c r="PPK84" s="37"/>
      <c r="PPN84" s="37"/>
      <c r="PPQ84" s="37"/>
      <c r="PPT84" s="37"/>
      <c r="PPW84" s="37"/>
      <c r="PPZ84" s="37"/>
      <c r="PQC84" s="37"/>
      <c r="PQF84" s="37"/>
      <c r="PQI84" s="37"/>
      <c r="PQL84" s="37"/>
      <c r="PQO84" s="37"/>
      <c r="PQR84" s="37"/>
      <c r="PQU84" s="37"/>
      <c r="PQX84" s="37"/>
      <c r="PRA84" s="37"/>
      <c r="PRD84" s="37"/>
      <c r="PRG84" s="37"/>
      <c r="PRJ84" s="37"/>
      <c r="PRM84" s="37"/>
      <c r="PRP84" s="37"/>
      <c r="PRS84" s="37"/>
      <c r="PRV84" s="37"/>
      <c r="PRY84" s="37"/>
      <c r="PSB84" s="37"/>
      <c r="PSE84" s="37"/>
      <c r="PSH84" s="37"/>
      <c r="PSK84" s="37"/>
      <c r="PSN84" s="37"/>
      <c r="PSQ84" s="37"/>
      <c r="PST84" s="37"/>
      <c r="PSW84" s="37"/>
      <c r="PSZ84" s="37"/>
      <c r="PTC84" s="37"/>
      <c r="PTF84" s="37"/>
      <c r="PTI84" s="37"/>
      <c r="PTL84" s="37"/>
      <c r="PTO84" s="37"/>
      <c r="PTR84" s="37"/>
      <c r="PTU84" s="37"/>
      <c r="PTX84" s="37"/>
      <c r="PUA84" s="37"/>
      <c r="PUD84" s="37"/>
      <c r="PUG84" s="37"/>
      <c r="PUJ84" s="37"/>
      <c r="PUM84" s="37"/>
      <c r="PUP84" s="37"/>
      <c r="PUS84" s="37"/>
      <c r="PUV84" s="37"/>
      <c r="PUY84" s="37"/>
      <c r="PVB84" s="37"/>
      <c r="PVE84" s="37"/>
      <c r="PVH84" s="37"/>
      <c r="PVK84" s="37"/>
      <c r="PVN84" s="37"/>
      <c r="PVQ84" s="37"/>
      <c r="PVT84" s="37"/>
      <c r="PVW84" s="37"/>
      <c r="PVZ84" s="37"/>
      <c r="PWC84" s="37"/>
      <c r="PWF84" s="37"/>
      <c r="PWI84" s="37"/>
      <c r="PWL84" s="37"/>
      <c r="PWO84" s="37"/>
      <c r="PWR84" s="37"/>
      <c r="PWU84" s="37"/>
      <c r="PWX84" s="37"/>
      <c r="PXA84" s="37"/>
      <c r="PXD84" s="37"/>
      <c r="PXG84" s="37"/>
      <c r="PXJ84" s="37"/>
      <c r="PXM84" s="37"/>
      <c r="PXP84" s="37"/>
      <c r="PXS84" s="37"/>
      <c r="PXV84" s="37"/>
      <c r="PXY84" s="37"/>
      <c r="PYB84" s="37"/>
      <c r="PYE84" s="37"/>
      <c r="PYH84" s="37"/>
      <c r="PYK84" s="37"/>
      <c r="PYN84" s="37"/>
      <c r="PYQ84" s="37"/>
      <c r="PYT84" s="37"/>
      <c r="PYW84" s="37"/>
      <c r="PYZ84" s="37"/>
      <c r="PZC84" s="37"/>
      <c r="PZF84" s="37"/>
      <c r="PZI84" s="37"/>
      <c r="PZL84" s="37"/>
      <c r="PZO84" s="37"/>
      <c r="PZR84" s="37"/>
      <c r="PZU84" s="37"/>
      <c r="PZX84" s="37"/>
      <c r="QAA84" s="37"/>
      <c r="QAD84" s="37"/>
      <c r="QAG84" s="37"/>
      <c r="QAJ84" s="37"/>
      <c r="QAM84" s="37"/>
      <c r="QAP84" s="37"/>
      <c r="QAS84" s="37"/>
      <c r="QAV84" s="37"/>
      <c r="QAY84" s="37"/>
      <c r="QBB84" s="37"/>
      <c r="QBE84" s="37"/>
      <c r="QBH84" s="37"/>
      <c r="QBK84" s="37"/>
      <c r="QBN84" s="37"/>
      <c r="QBQ84" s="37"/>
      <c r="QBT84" s="37"/>
      <c r="QBW84" s="37"/>
      <c r="QBZ84" s="37"/>
      <c r="QCC84" s="37"/>
      <c r="QCF84" s="37"/>
      <c r="QCI84" s="37"/>
      <c r="QCL84" s="37"/>
      <c r="QCO84" s="37"/>
      <c r="QCR84" s="37"/>
      <c r="QCU84" s="37"/>
      <c r="QCX84" s="37"/>
      <c r="QDA84" s="37"/>
      <c r="QDD84" s="37"/>
      <c r="QDG84" s="37"/>
      <c r="QDJ84" s="37"/>
      <c r="QDM84" s="37"/>
      <c r="QDP84" s="37"/>
      <c r="QDS84" s="37"/>
      <c r="QDV84" s="37"/>
      <c r="QDY84" s="37"/>
      <c r="QEB84" s="37"/>
      <c r="QEE84" s="37"/>
      <c r="QEH84" s="37"/>
      <c r="QEK84" s="37"/>
      <c r="QEN84" s="37"/>
      <c r="QEQ84" s="37"/>
      <c r="QET84" s="37"/>
      <c r="QEW84" s="37"/>
      <c r="QEZ84" s="37"/>
      <c r="QFC84" s="37"/>
      <c r="QFF84" s="37"/>
      <c r="QFI84" s="37"/>
      <c r="QFL84" s="37"/>
      <c r="QFO84" s="37"/>
      <c r="QFR84" s="37"/>
      <c r="QFU84" s="37"/>
      <c r="QFX84" s="37"/>
      <c r="QGA84" s="37"/>
      <c r="QGD84" s="37"/>
      <c r="QGG84" s="37"/>
      <c r="QGJ84" s="37"/>
      <c r="QGM84" s="37"/>
      <c r="QGP84" s="37"/>
      <c r="QGS84" s="37"/>
      <c r="QGV84" s="37"/>
      <c r="QGY84" s="37"/>
      <c r="QHB84" s="37"/>
      <c r="QHE84" s="37"/>
      <c r="QHH84" s="37"/>
      <c r="QHK84" s="37"/>
      <c r="QHN84" s="37"/>
      <c r="QHQ84" s="37"/>
      <c r="QHT84" s="37"/>
      <c r="QHW84" s="37"/>
      <c r="QHZ84" s="37"/>
      <c r="QIC84" s="37"/>
      <c r="QIF84" s="37"/>
      <c r="QII84" s="37"/>
      <c r="QIL84" s="37"/>
      <c r="QIO84" s="37"/>
      <c r="QIR84" s="37"/>
      <c r="QIU84" s="37"/>
      <c r="QIX84" s="37"/>
      <c r="QJA84" s="37"/>
      <c r="QJD84" s="37"/>
      <c r="QJG84" s="37"/>
      <c r="QJJ84" s="37"/>
      <c r="QJM84" s="37"/>
      <c r="QJP84" s="37"/>
      <c r="QJS84" s="37"/>
      <c r="QJV84" s="37"/>
      <c r="QJY84" s="37"/>
      <c r="QKB84" s="37"/>
      <c r="QKE84" s="37"/>
      <c r="QKH84" s="37"/>
      <c r="QKK84" s="37"/>
      <c r="QKN84" s="37"/>
      <c r="QKQ84" s="37"/>
      <c r="QKT84" s="37"/>
      <c r="QKW84" s="37"/>
      <c r="QKZ84" s="37"/>
      <c r="QLC84" s="37"/>
      <c r="QLF84" s="37"/>
      <c r="QLI84" s="37"/>
      <c r="QLL84" s="37"/>
      <c r="QLO84" s="37"/>
      <c r="QLR84" s="37"/>
      <c r="QLU84" s="37"/>
      <c r="QLX84" s="37"/>
      <c r="QMA84" s="37"/>
      <c r="QMD84" s="37"/>
      <c r="QMG84" s="37"/>
      <c r="QMJ84" s="37"/>
      <c r="QMM84" s="37"/>
      <c r="QMP84" s="37"/>
      <c r="QMS84" s="37"/>
      <c r="QMV84" s="37"/>
      <c r="QMY84" s="37"/>
      <c r="QNB84" s="37"/>
      <c r="QNE84" s="37"/>
      <c r="QNH84" s="37"/>
      <c r="QNK84" s="37"/>
      <c r="QNN84" s="37"/>
      <c r="QNQ84" s="37"/>
      <c r="QNT84" s="37"/>
      <c r="QNW84" s="37"/>
      <c r="QNZ84" s="37"/>
      <c r="QOC84" s="37"/>
      <c r="QOF84" s="37"/>
      <c r="QOI84" s="37"/>
      <c r="QOL84" s="37"/>
      <c r="QOO84" s="37"/>
      <c r="QOR84" s="37"/>
      <c r="QOU84" s="37"/>
      <c r="QOX84" s="37"/>
      <c r="QPA84" s="37"/>
      <c r="QPD84" s="37"/>
      <c r="QPG84" s="37"/>
      <c r="QPJ84" s="37"/>
      <c r="QPM84" s="37"/>
      <c r="QPP84" s="37"/>
      <c r="QPS84" s="37"/>
      <c r="QPV84" s="37"/>
      <c r="QPY84" s="37"/>
      <c r="QQB84" s="37"/>
      <c r="QQE84" s="37"/>
      <c r="QQH84" s="37"/>
      <c r="QQK84" s="37"/>
      <c r="QQN84" s="37"/>
      <c r="QQQ84" s="37"/>
      <c r="QQT84" s="37"/>
      <c r="QQW84" s="37"/>
      <c r="QQZ84" s="37"/>
      <c r="QRC84" s="37"/>
      <c r="QRF84" s="37"/>
      <c r="QRI84" s="37"/>
      <c r="QRL84" s="37"/>
      <c r="QRO84" s="37"/>
      <c r="QRR84" s="37"/>
      <c r="QRU84" s="37"/>
      <c r="QRX84" s="37"/>
      <c r="QSA84" s="37"/>
      <c r="QSD84" s="37"/>
      <c r="QSG84" s="37"/>
      <c r="QSJ84" s="37"/>
      <c r="QSM84" s="37"/>
      <c r="QSP84" s="37"/>
      <c r="QSS84" s="37"/>
      <c r="QSV84" s="37"/>
      <c r="QSY84" s="37"/>
      <c r="QTB84" s="37"/>
      <c r="QTE84" s="37"/>
      <c r="QTH84" s="37"/>
      <c r="QTK84" s="37"/>
      <c r="QTN84" s="37"/>
      <c r="QTQ84" s="37"/>
      <c r="QTT84" s="37"/>
      <c r="QTW84" s="37"/>
      <c r="QTZ84" s="37"/>
      <c r="QUC84" s="37"/>
      <c r="QUF84" s="37"/>
      <c r="QUI84" s="37"/>
      <c r="QUL84" s="37"/>
      <c r="QUO84" s="37"/>
      <c r="QUR84" s="37"/>
      <c r="QUU84" s="37"/>
      <c r="QUX84" s="37"/>
      <c r="QVA84" s="37"/>
      <c r="QVD84" s="37"/>
      <c r="QVG84" s="37"/>
      <c r="QVJ84" s="37"/>
      <c r="QVM84" s="37"/>
      <c r="QVP84" s="37"/>
      <c r="QVS84" s="37"/>
      <c r="QVV84" s="37"/>
      <c r="QVY84" s="37"/>
      <c r="QWB84" s="37"/>
      <c r="QWE84" s="37"/>
      <c r="QWH84" s="37"/>
      <c r="QWK84" s="37"/>
      <c r="QWN84" s="37"/>
      <c r="QWQ84" s="37"/>
      <c r="QWT84" s="37"/>
      <c r="QWW84" s="37"/>
      <c r="QWZ84" s="37"/>
      <c r="QXC84" s="37"/>
      <c r="QXF84" s="37"/>
      <c r="QXI84" s="37"/>
      <c r="QXL84" s="37"/>
      <c r="QXO84" s="37"/>
      <c r="QXR84" s="37"/>
      <c r="QXU84" s="37"/>
      <c r="QXX84" s="37"/>
      <c r="QYA84" s="37"/>
      <c r="QYD84" s="37"/>
      <c r="QYG84" s="37"/>
      <c r="QYJ84" s="37"/>
      <c r="QYM84" s="37"/>
      <c r="QYP84" s="37"/>
      <c r="QYS84" s="37"/>
      <c r="QYV84" s="37"/>
      <c r="QYY84" s="37"/>
      <c r="QZB84" s="37"/>
      <c r="QZE84" s="37"/>
      <c r="QZH84" s="37"/>
      <c r="QZK84" s="37"/>
      <c r="QZN84" s="37"/>
      <c r="QZQ84" s="37"/>
      <c r="QZT84" s="37"/>
      <c r="QZW84" s="37"/>
      <c r="QZZ84" s="37"/>
      <c r="RAC84" s="37"/>
      <c r="RAF84" s="37"/>
      <c r="RAI84" s="37"/>
      <c r="RAL84" s="37"/>
      <c r="RAO84" s="37"/>
      <c r="RAR84" s="37"/>
      <c r="RAU84" s="37"/>
      <c r="RAX84" s="37"/>
      <c r="RBA84" s="37"/>
      <c r="RBD84" s="37"/>
      <c r="RBG84" s="37"/>
      <c r="RBJ84" s="37"/>
      <c r="RBM84" s="37"/>
      <c r="RBP84" s="37"/>
      <c r="RBS84" s="37"/>
      <c r="RBV84" s="37"/>
      <c r="RBY84" s="37"/>
      <c r="RCB84" s="37"/>
      <c r="RCE84" s="37"/>
      <c r="RCH84" s="37"/>
      <c r="RCK84" s="37"/>
      <c r="RCN84" s="37"/>
      <c r="RCQ84" s="37"/>
      <c r="RCT84" s="37"/>
      <c r="RCW84" s="37"/>
      <c r="RCZ84" s="37"/>
      <c r="RDC84" s="37"/>
      <c r="RDF84" s="37"/>
      <c r="RDI84" s="37"/>
      <c r="RDL84" s="37"/>
      <c r="RDO84" s="37"/>
      <c r="RDR84" s="37"/>
      <c r="RDU84" s="37"/>
      <c r="RDX84" s="37"/>
      <c r="REA84" s="37"/>
      <c r="RED84" s="37"/>
      <c r="REG84" s="37"/>
      <c r="REJ84" s="37"/>
      <c r="REM84" s="37"/>
      <c r="REP84" s="37"/>
      <c r="RES84" s="37"/>
      <c r="REV84" s="37"/>
      <c r="REY84" s="37"/>
      <c r="RFB84" s="37"/>
      <c r="RFE84" s="37"/>
      <c r="RFH84" s="37"/>
      <c r="RFK84" s="37"/>
      <c r="RFN84" s="37"/>
      <c r="RFQ84" s="37"/>
      <c r="RFT84" s="37"/>
      <c r="RFW84" s="37"/>
      <c r="RFZ84" s="37"/>
      <c r="RGC84" s="37"/>
      <c r="RGF84" s="37"/>
      <c r="RGI84" s="37"/>
      <c r="RGL84" s="37"/>
      <c r="RGO84" s="37"/>
      <c r="RGR84" s="37"/>
      <c r="RGU84" s="37"/>
      <c r="RGX84" s="37"/>
      <c r="RHA84" s="37"/>
      <c r="RHD84" s="37"/>
      <c r="RHG84" s="37"/>
      <c r="RHJ84" s="37"/>
      <c r="RHM84" s="37"/>
      <c r="RHP84" s="37"/>
      <c r="RHS84" s="37"/>
      <c r="RHV84" s="37"/>
      <c r="RHY84" s="37"/>
      <c r="RIB84" s="37"/>
      <c r="RIE84" s="37"/>
      <c r="RIH84" s="37"/>
      <c r="RIK84" s="37"/>
      <c r="RIN84" s="37"/>
      <c r="RIQ84" s="37"/>
      <c r="RIT84" s="37"/>
      <c r="RIW84" s="37"/>
      <c r="RIZ84" s="37"/>
      <c r="RJC84" s="37"/>
      <c r="RJF84" s="37"/>
      <c r="RJI84" s="37"/>
      <c r="RJL84" s="37"/>
      <c r="RJO84" s="37"/>
      <c r="RJR84" s="37"/>
      <c r="RJU84" s="37"/>
      <c r="RJX84" s="37"/>
      <c r="RKA84" s="37"/>
      <c r="RKD84" s="37"/>
      <c r="RKG84" s="37"/>
      <c r="RKJ84" s="37"/>
      <c r="RKM84" s="37"/>
      <c r="RKP84" s="37"/>
      <c r="RKS84" s="37"/>
      <c r="RKV84" s="37"/>
      <c r="RKY84" s="37"/>
      <c r="RLB84" s="37"/>
      <c r="RLE84" s="37"/>
      <c r="RLH84" s="37"/>
      <c r="RLK84" s="37"/>
      <c r="RLN84" s="37"/>
      <c r="RLQ84" s="37"/>
      <c r="RLT84" s="37"/>
      <c r="RLW84" s="37"/>
      <c r="RLZ84" s="37"/>
      <c r="RMC84" s="37"/>
      <c r="RMF84" s="37"/>
      <c r="RMI84" s="37"/>
      <c r="RML84" s="37"/>
      <c r="RMO84" s="37"/>
      <c r="RMR84" s="37"/>
      <c r="RMU84" s="37"/>
      <c r="RMX84" s="37"/>
      <c r="RNA84" s="37"/>
      <c r="RND84" s="37"/>
      <c r="RNG84" s="37"/>
      <c r="RNJ84" s="37"/>
      <c r="RNM84" s="37"/>
      <c r="RNP84" s="37"/>
      <c r="RNS84" s="37"/>
      <c r="RNV84" s="37"/>
      <c r="RNY84" s="37"/>
      <c r="ROB84" s="37"/>
      <c r="ROE84" s="37"/>
      <c r="ROH84" s="37"/>
      <c r="ROK84" s="37"/>
      <c r="RON84" s="37"/>
      <c r="ROQ84" s="37"/>
      <c r="ROT84" s="37"/>
      <c r="ROW84" s="37"/>
      <c r="ROZ84" s="37"/>
      <c r="RPC84" s="37"/>
      <c r="RPF84" s="37"/>
      <c r="RPI84" s="37"/>
      <c r="RPL84" s="37"/>
      <c r="RPO84" s="37"/>
      <c r="RPR84" s="37"/>
      <c r="RPU84" s="37"/>
      <c r="RPX84" s="37"/>
      <c r="RQA84" s="37"/>
      <c r="RQD84" s="37"/>
      <c r="RQG84" s="37"/>
      <c r="RQJ84" s="37"/>
      <c r="RQM84" s="37"/>
      <c r="RQP84" s="37"/>
      <c r="RQS84" s="37"/>
      <c r="RQV84" s="37"/>
      <c r="RQY84" s="37"/>
      <c r="RRB84" s="37"/>
      <c r="RRE84" s="37"/>
      <c r="RRH84" s="37"/>
      <c r="RRK84" s="37"/>
      <c r="RRN84" s="37"/>
      <c r="RRQ84" s="37"/>
      <c r="RRT84" s="37"/>
      <c r="RRW84" s="37"/>
      <c r="RRZ84" s="37"/>
      <c r="RSC84" s="37"/>
      <c r="RSF84" s="37"/>
      <c r="RSI84" s="37"/>
      <c r="RSL84" s="37"/>
      <c r="RSO84" s="37"/>
      <c r="RSR84" s="37"/>
      <c r="RSU84" s="37"/>
      <c r="RSX84" s="37"/>
      <c r="RTA84" s="37"/>
      <c r="RTD84" s="37"/>
      <c r="RTG84" s="37"/>
      <c r="RTJ84" s="37"/>
      <c r="RTM84" s="37"/>
      <c r="RTP84" s="37"/>
      <c r="RTS84" s="37"/>
      <c r="RTV84" s="37"/>
      <c r="RTY84" s="37"/>
      <c r="RUB84" s="37"/>
      <c r="RUE84" s="37"/>
      <c r="RUH84" s="37"/>
      <c r="RUK84" s="37"/>
      <c r="RUN84" s="37"/>
      <c r="RUQ84" s="37"/>
      <c r="RUT84" s="37"/>
      <c r="RUW84" s="37"/>
      <c r="RUZ84" s="37"/>
      <c r="RVC84" s="37"/>
      <c r="RVF84" s="37"/>
      <c r="RVI84" s="37"/>
      <c r="RVL84" s="37"/>
      <c r="RVO84" s="37"/>
      <c r="RVR84" s="37"/>
      <c r="RVU84" s="37"/>
      <c r="RVX84" s="37"/>
      <c r="RWA84" s="37"/>
      <c r="RWD84" s="37"/>
      <c r="RWG84" s="37"/>
      <c r="RWJ84" s="37"/>
      <c r="RWM84" s="37"/>
      <c r="RWP84" s="37"/>
      <c r="RWS84" s="37"/>
      <c r="RWV84" s="37"/>
      <c r="RWY84" s="37"/>
      <c r="RXB84" s="37"/>
      <c r="RXE84" s="37"/>
      <c r="RXH84" s="37"/>
      <c r="RXK84" s="37"/>
      <c r="RXN84" s="37"/>
      <c r="RXQ84" s="37"/>
      <c r="RXT84" s="37"/>
      <c r="RXW84" s="37"/>
      <c r="RXZ84" s="37"/>
      <c r="RYC84" s="37"/>
      <c r="RYF84" s="37"/>
      <c r="RYI84" s="37"/>
      <c r="RYL84" s="37"/>
      <c r="RYO84" s="37"/>
      <c r="RYR84" s="37"/>
      <c r="RYU84" s="37"/>
      <c r="RYX84" s="37"/>
      <c r="RZA84" s="37"/>
      <c r="RZD84" s="37"/>
      <c r="RZG84" s="37"/>
      <c r="RZJ84" s="37"/>
      <c r="RZM84" s="37"/>
      <c r="RZP84" s="37"/>
      <c r="RZS84" s="37"/>
      <c r="RZV84" s="37"/>
      <c r="RZY84" s="37"/>
      <c r="SAB84" s="37"/>
      <c r="SAE84" s="37"/>
      <c r="SAH84" s="37"/>
      <c r="SAK84" s="37"/>
      <c r="SAN84" s="37"/>
      <c r="SAQ84" s="37"/>
      <c r="SAT84" s="37"/>
      <c r="SAW84" s="37"/>
      <c r="SAZ84" s="37"/>
      <c r="SBC84" s="37"/>
      <c r="SBF84" s="37"/>
      <c r="SBI84" s="37"/>
      <c r="SBL84" s="37"/>
      <c r="SBO84" s="37"/>
      <c r="SBR84" s="37"/>
      <c r="SBU84" s="37"/>
      <c r="SBX84" s="37"/>
      <c r="SCA84" s="37"/>
      <c r="SCD84" s="37"/>
      <c r="SCG84" s="37"/>
      <c r="SCJ84" s="37"/>
      <c r="SCM84" s="37"/>
      <c r="SCP84" s="37"/>
      <c r="SCS84" s="37"/>
      <c r="SCV84" s="37"/>
      <c r="SCY84" s="37"/>
      <c r="SDB84" s="37"/>
      <c r="SDE84" s="37"/>
      <c r="SDH84" s="37"/>
      <c r="SDK84" s="37"/>
      <c r="SDN84" s="37"/>
      <c r="SDQ84" s="37"/>
      <c r="SDT84" s="37"/>
      <c r="SDW84" s="37"/>
      <c r="SDZ84" s="37"/>
      <c r="SEC84" s="37"/>
      <c r="SEF84" s="37"/>
      <c r="SEI84" s="37"/>
      <c r="SEL84" s="37"/>
      <c r="SEO84" s="37"/>
      <c r="SER84" s="37"/>
      <c r="SEU84" s="37"/>
      <c r="SEX84" s="37"/>
      <c r="SFA84" s="37"/>
      <c r="SFD84" s="37"/>
      <c r="SFG84" s="37"/>
      <c r="SFJ84" s="37"/>
      <c r="SFM84" s="37"/>
      <c r="SFP84" s="37"/>
      <c r="SFS84" s="37"/>
      <c r="SFV84" s="37"/>
      <c r="SFY84" s="37"/>
      <c r="SGB84" s="37"/>
      <c r="SGE84" s="37"/>
      <c r="SGH84" s="37"/>
      <c r="SGK84" s="37"/>
      <c r="SGN84" s="37"/>
      <c r="SGQ84" s="37"/>
      <c r="SGT84" s="37"/>
      <c r="SGW84" s="37"/>
      <c r="SGZ84" s="37"/>
      <c r="SHC84" s="37"/>
      <c r="SHF84" s="37"/>
      <c r="SHI84" s="37"/>
      <c r="SHL84" s="37"/>
      <c r="SHO84" s="37"/>
      <c r="SHR84" s="37"/>
      <c r="SHU84" s="37"/>
      <c r="SHX84" s="37"/>
      <c r="SIA84" s="37"/>
      <c r="SID84" s="37"/>
      <c r="SIG84" s="37"/>
      <c r="SIJ84" s="37"/>
      <c r="SIM84" s="37"/>
      <c r="SIP84" s="37"/>
      <c r="SIS84" s="37"/>
      <c r="SIV84" s="37"/>
      <c r="SIY84" s="37"/>
      <c r="SJB84" s="37"/>
      <c r="SJE84" s="37"/>
      <c r="SJH84" s="37"/>
      <c r="SJK84" s="37"/>
      <c r="SJN84" s="37"/>
      <c r="SJQ84" s="37"/>
      <c r="SJT84" s="37"/>
      <c r="SJW84" s="37"/>
      <c r="SJZ84" s="37"/>
      <c r="SKC84" s="37"/>
      <c r="SKF84" s="37"/>
      <c r="SKI84" s="37"/>
      <c r="SKL84" s="37"/>
      <c r="SKO84" s="37"/>
      <c r="SKR84" s="37"/>
      <c r="SKU84" s="37"/>
      <c r="SKX84" s="37"/>
      <c r="SLA84" s="37"/>
      <c r="SLD84" s="37"/>
      <c r="SLG84" s="37"/>
      <c r="SLJ84" s="37"/>
      <c r="SLM84" s="37"/>
      <c r="SLP84" s="37"/>
      <c r="SLS84" s="37"/>
      <c r="SLV84" s="37"/>
      <c r="SLY84" s="37"/>
      <c r="SMB84" s="37"/>
      <c r="SME84" s="37"/>
      <c r="SMH84" s="37"/>
      <c r="SMK84" s="37"/>
      <c r="SMN84" s="37"/>
      <c r="SMQ84" s="37"/>
      <c r="SMT84" s="37"/>
      <c r="SMW84" s="37"/>
      <c r="SMZ84" s="37"/>
      <c r="SNC84" s="37"/>
      <c r="SNF84" s="37"/>
      <c r="SNI84" s="37"/>
      <c r="SNL84" s="37"/>
      <c r="SNO84" s="37"/>
      <c r="SNR84" s="37"/>
      <c r="SNU84" s="37"/>
      <c r="SNX84" s="37"/>
      <c r="SOA84" s="37"/>
      <c r="SOD84" s="37"/>
      <c r="SOG84" s="37"/>
      <c r="SOJ84" s="37"/>
      <c r="SOM84" s="37"/>
      <c r="SOP84" s="37"/>
      <c r="SOS84" s="37"/>
      <c r="SOV84" s="37"/>
      <c r="SOY84" s="37"/>
      <c r="SPB84" s="37"/>
      <c r="SPE84" s="37"/>
      <c r="SPH84" s="37"/>
      <c r="SPK84" s="37"/>
      <c r="SPN84" s="37"/>
      <c r="SPQ84" s="37"/>
      <c r="SPT84" s="37"/>
      <c r="SPW84" s="37"/>
      <c r="SPZ84" s="37"/>
      <c r="SQC84" s="37"/>
      <c r="SQF84" s="37"/>
      <c r="SQI84" s="37"/>
      <c r="SQL84" s="37"/>
      <c r="SQO84" s="37"/>
      <c r="SQR84" s="37"/>
      <c r="SQU84" s="37"/>
      <c r="SQX84" s="37"/>
      <c r="SRA84" s="37"/>
      <c r="SRD84" s="37"/>
      <c r="SRG84" s="37"/>
      <c r="SRJ84" s="37"/>
      <c r="SRM84" s="37"/>
      <c r="SRP84" s="37"/>
      <c r="SRS84" s="37"/>
      <c r="SRV84" s="37"/>
      <c r="SRY84" s="37"/>
      <c r="SSB84" s="37"/>
      <c r="SSE84" s="37"/>
      <c r="SSH84" s="37"/>
      <c r="SSK84" s="37"/>
      <c r="SSN84" s="37"/>
      <c r="SSQ84" s="37"/>
      <c r="SST84" s="37"/>
      <c r="SSW84" s="37"/>
      <c r="SSZ84" s="37"/>
      <c r="STC84" s="37"/>
      <c r="STF84" s="37"/>
      <c r="STI84" s="37"/>
      <c r="STL84" s="37"/>
      <c r="STO84" s="37"/>
      <c r="STR84" s="37"/>
      <c r="STU84" s="37"/>
      <c r="STX84" s="37"/>
      <c r="SUA84" s="37"/>
      <c r="SUD84" s="37"/>
      <c r="SUG84" s="37"/>
      <c r="SUJ84" s="37"/>
      <c r="SUM84" s="37"/>
      <c r="SUP84" s="37"/>
      <c r="SUS84" s="37"/>
      <c r="SUV84" s="37"/>
      <c r="SUY84" s="37"/>
      <c r="SVB84" s="37"/>
      <c r="SVE84" s="37"/>
      <c r="SVH84" s="37"/>
      <c r="SVK84" s="37"/>
      <c r="SVN84" s="37"/>
      <c r="SVQ84" s="37"/>
      <c r="SVT84" s="37"/>
      <c r="SVW84" s="37"/>
      <c r="SVZ84" s="37"/>
      <c r="SWC84" s="37"/>
      <c r="SWF84" s="37"/>
      <c r="SWI84" s="37"/>
      <c r="SWL84" s="37"/>
      <c r="SWO84" s="37"/>
      <c r="SWR84" s="37"/>
      <c r="SWU84" s="37"/>
      <c r="SWX84" s="37"/>
      <c r="SXA84" s="37"/>
      <c r="SXD84" s="37"/>
      <c r="SXG84" s="37"/>
      <c r="SXJ84" s="37"/>
      <c r="SXM84" s="37"/>
      <c r="SXP84" s="37"/>
      <c r="SXS84" s="37"/>
      <c r="SXV84" s="37"/>
      <c r="SXY84" s="37"/>
      <c r="SYB84" s="37"/>
      <c r="SYE84" s="37"/>
      <c r="SYH84" s="37"/>
      <c r="SYK84" s="37"/>
      <c r="SYN84" s="37"/>
      <c r="SYQ84" s="37"/>
      <c r="SYT84" s="37"/>
      <c r="SYW84" s="37"/>
      <c r="SYZ84" s="37"/>
      <c r="SZC84" s="37"/>
      <c r="SZF84" s="37"/>
      <c r="SZI84" s="37"/>
      <c r="SZL84" s="37"/>
      <c r="SZO84" s="37"/>
      <c r="SZR84" s="37"/>
      <c r="SZU84" s="37"/>
      <c r="SZX84" s="37"/>
      <c r="TAA84" s="37"/>
      <c r="TAD84" s="37"/>
      <c r="TAG84" s="37"/>
      <c r="TAJ84" s="37"/>
      <c r="TAM84" s="37"/>
      <c r="TAP84" s="37"/>
      <c r="TAS84" s="37"/>
      <c r="TAV84" s="37"/>
      <c r="TAY84" s="37"/>
      <c r="TBB84" s="37"/>
      <c r="TBE84" s="37"/>
      <c r="TBH84" s="37"/>
      <c r="TBK84" s="37"/>
      <c r="TBN84" s="37"/>
      <c r="TBQ84" s="37"/>
      <c r="TBT84" s="37"/>
      <c r="TBW84" s="37"/>
      <c r="TBZ84" s="37"/>
      <c r="TCC84" s="37"/>
      <c r="TCF84" s="37"/>
      <c r="TCI84" s="37"/>
      <c r="TCL84" s="37"/>
      <c r="TCO84" s="37"/>
      <c r="TCR84" s="37"/>
      <c r="TCU84" s="37"/>
      <c r="TCX84" s="37"/>
      <c r="TDA84" s="37"/>
      <c r="TDD84" s="37"/>
      <c r="TDG84" s="37"/>
      <c r="TDJ84" s="37"/>
      <c r="TDM84" s="37"/>
      <c r="TDP84" s="37"/>
      <c r="TDS84" s="37"/>
      <c r="TDV84" s="37"/>
      <c r="TDY84" s="37"/>
      <c r="TEB84" s="37"/>
      <c r="TEE84" s="37"/>
      <c r="TEH84" s="37"/>
      <c r="TEK84" s="37"/>
      <c r="TEN84" s="37"/>
      <c r="TEQ84" s="37"/>
      <c r="TET84" s="37"/>
      <c r="TEW84" s="37"/>
      <c r="TEZ84" s="37"/>
      <c r="TFC84" s="37"/>
      <c r="TFF84" s="37"/>
      <c r="TFI84" s="37"/>
      <c r="TFL84" s="37"/>
      <c r="TFO84" s="37"/>
      <c r="TFR84" s="37"/>
      <c r="TFU84" s="37"/>
      <c r="TFX84" s="37"/>
      <c r="TGA84" s="37"/>
      <c r="TGD84" s="37"/>
      <c r="TGG84" s="37"/>
      <c r="TGJ84" s="37"/>
      <c r="TGM84" s="37"/>
      <c r="TGP84" s="37"/>
      <c r="TGS84" s="37"/>
      <c r="TGV84" s="37"/>
      <c r="TGY84" s="37"/>
      <c r="THB84" s="37"/>
      <c r="THE84" s="37"/>
      <c r="THH84" s="37"/>
      <c r="THK84" s="37"/>
      <c r="THN84" s="37"/>
      <c r="THQ84" s="37"/>
      <c r="THT84" s="37"/>
      <c r="THW84" s="37"/>
      <c r="THZ84" s="37"/>
      <c r="TIC84" s="37"/>
      <c r="TIF84" s="37"/>
      <c r="TII84" s="37"/>
      <c r="TIL84" s="37"/>
      <c r="TIO84" s="37"/>
      <c r="TIR84" s="37"/>
      <c r="TIU84" s="37"/>
      <c r="TIX84" s="37"/>
      <c r="TJA84" s="37"/>
      <c r="TJD84" s="37"/>
      <c r="TJG84" s="37"/>
      <c r="TJJ84" s="37"/>
      <c r="TJM84" s="37"/>
      <c r="TJP84" s="37"/>
      <c r="TJS84" s="37"/>
      <c r="TJV84" s="37"/>
      <c r="TJY84" s="37"/>
      <c r="TKB84" s="37"/>
      <c r="TKE84" s="37"/>
      <c r="TKH84" s="37"/>
      <c r="TKK84" s="37"/>
      <c r="TKN84" s="37"/>
      <c r="TKQ84" s="37"/>
      <c r="TKT84" s="37"/>
      <c r="TKW84" s="37"/>
      <c r="TKZ84" s="37"/>
      <c r="TLC84" s="37"/>
      <c r="TLF84" s="37"/>
      <c r="TLI84" s="37"/>
      <c r="TLL84" s="37"/>
      <c r="TLO84" s="37"/>
      <c r="TLR84" s="37"/>
      <c r="TLU84" s="37"/>
      <c r="TLX84" s="37"/>
      <c r="TMA84" s="37"/>
      <c r="TMD84" s="37"/>
      <c r="TMG84" s="37"/>
      <c r="TMJ84" s="37"/>
      <c r="TMM84" s="37"/>
      <c r="TMP84" s="37"/>
      <c r="TMS84" s="37"/>
      <c r="TMV84" s="37"/>
      <c r="TMY84" s="37"/>
      <c r="TNB84" s="37"/>
      <c r="TNE84" s="37"/>
      <c r="TNH84" s="37"/>
      <c r="TNK84" s="37"/>
      <c r="TNN84" s="37"/>
      <c r="TNQ84" s="37"/>
      <c r="TNT84" s="37"/>
      <c r="TNW84" s="37"/>
      <c r="TNZ84" s="37"/>
      <c r="TOC84" s="37"/>
      <c r="TOF84" s="37"/>
      <c r="TOI84" s="37"/>
      <c r="TOL84" s="37"/>
      <c r="TOO84" s="37"/>
      <c r="TOR84" s="37"/>
      <c r="TOU84" s="37"/>
      <c r="TOX84" s="37"/>
      <c r="TPA84" s="37"/>
      <c r="TPD84" s="37"/>
      <c r="TPG84" s="37"/>
      <c r="TPJ84" s="37"/>
      <c r="TPM84" s="37"/>
      <c r="TPP84" s="37"/>
      <c r="TPS84" s="37"/>
      <c r="TPV84" s="37"/>
      <c r="TPY84" s="37"/>
      <c r="TQB84" s="37"/>
      <c r="TQE84" s="37"/>
      <c r="TQH84" s="37"/>
      <c r="TQK84" s="37"/>
      <c r="TQN84" s="37"/>
      <c r="TQQ84" s="37"/>
      <c r="TQT84" s="37"/>
      <c r="TQW84" s="37"/>
      <c r="TQZ84" s="37"/>
      <c r="TRC84" s="37"/>
      <c r="TRF84" s="37"/>
      <c r="TRI84" s="37"/>
      <c r="TRL84" s="37"/>
      <c r="TRO84" s="37"/>
      <c r="TRR84" s="37"/>
      <c r="TRU84" s="37"/>
      <c r="TRX84" s="37"/>
      <c r="TSA84" s="37"/>
      <c r="TSD84" s="37"/>
      <c r="TSG84" s="37"/>
      <c r="TSJ84" s="37"/>
      <c r="TSM84" s="37"/>
      <c r="TSP84" s="37"/>
      <c r="TSS84" s="37"/>
      <c r="TSV84" s="37"/>
      <c r="TSY84" s="37"/>
      <c r="TTB84" s="37"/>
      <c r="TTE84" s="37"/>
      <c r="TTH84" s="37"/>
      <c r="TTK84" s="37"/>
      <c r="TTN84" s="37"/>
      <c r="TTQ84" s="37"/>
      <c r="TTT84" s="37"/>
      <c r="TTW84" s="37"/>
      <c r="TTZ84" s="37"/>
      <c r="TUC84" s="37"/>
      <c r="TUF84" s="37"/>
      <c r="TUI84" s="37"/>
      <c r="TUL84" s="37"/>
      <c r="TUO84" s="37"/>
      <c r="TUR84" s="37"/>
      <c r="TUU84" s="37"/>
      <c r="TUX84" s="37"/>
      <c r="TVA84" s="37"/>
      <c r="TVD84" s="37"/>
      <c r="TVG84" s="37"/>
      <c r="TVJ84" s="37"/>
      <c r="TVM84" s="37"/>
      <c r="TVP84" s="37"/>
      <c r="TVS84" s="37"/>
      <c r="TVV84" s="37"/>
      <c r="TVY84" s="37"/>
      <c r="TWB84" s="37"/>
      <c r="TWE84" s="37"/>
      <c r="TWH84" s="37"/>
      <c r="TWK84" s="37"/>
      <c r="TWN84" s="37"/>
      <c r="TWQ84" s="37"/>
      <c r="TWT84" s="37"/>
      <c r="TWW84" s="37"/>
      <c r="TWZ84" s="37"/>
      <c r="TXC84" s="37"/>
      <c r="TXF84" s="37"/>
      <c r="TXI84" s="37"/>
      <c r="TXL84" s="37"/>
      <c r="TXO84" s="37"/>
      <c r="TXR84" s="37"/>
      <c r="TXU84" s="37"/>
      <c r="TXX84" s="37"/>
      <c r="TYA84" s="37"/>
      <c r="TYD84" s="37"/>
      <c r="TYG84" s="37"/>
      <c r="TYJ84" s="37"/>
      <c r="TYM84" s="37"/>
      <c r="TYP84" s="37"/>
      <c r="TYS84" s="37"/>
      <c r="TYV84" s="37"/>
      <c r="TYY84" s="37"/>
      <c r="TZB84" s="37"/>
      <c r="TZE84" s="37"/>
      <c r="TZH84" s="37"/>
      <c r="TZK84" s="37"/>
      <c r="TZN84" s="37"/>
      <c r="TZQ84" s="37"/>
      <c r="TZT84" s="37"/>
      <c r="TZW84" s="37"/>
      <c r="TZZ84" s="37"/>
      <c r="UAC84" s="37"/>
      <c r="UAF84" s="37"/>
      <c r="UAI84" s="37"/>
      <c r="UAL84" s="37"/>
      <c r="UAO84" s="37"/>
      <c r="UAR84" s="37"/>
      <c r="UAU84" s="37"/>
      <c r="UAX84" s="37"/>
      <c r="UBA84" s="37"/>
      <c r="UBD84" s="37"/>
      <c r="UBG84" s="37"/>
      <c r="UBJ84" s="37"/>
      <c r="UBM84" s="37"/>
      <c r="UBP84" s="37"/>
      <c r="UBS84" s="37"/>
      <c r="UBV84" s="37"/>
      <c r="UBY84" s="37"/>
      <c r="UCB84" s="37"/>
      <c r="UCE84" s="37"/>
      <c r="UCH84" s="37"/>
      <c r="UCK84" s="37"/>
      <c r="UCN84" s="37"/>
      <c r="UCQ84" s="37"/>
      <c r="UCT84" s="37"/>
      <c r="UCW84" s="37"/>
      <c r="UCZ84" s="37"/>
      <c r="UDC84" s="37"/>
      <c r="UDF84" s="37"/>
      <c r="UDI84" s="37"/>
      <c r="UDL84" s="37"/>
      <c r="UDO84" s="37"/>
      <c r="UDR84" s="37"/>
      <c r="UDU84" s="37"/>
      <c r="UDX84" s="37"/>
      <c r="UEA84" s="37"/>
      <c r="UED84" s="37"/>
      <c r="UEG84" s="37"/>
      <c r="UEJ84" s="37"/>
      <c r="UEM84" s="37"/>
      <c r="UEP84" s="37"/>
      <c r="UES84" s="37"/>
      <c r="UEV84" s="37"/>
      <c r="UEY84" s="37"/>
      <c r="UFB84" s="37"/>
      <c r="UFE84" s="37"/>
      <c r="UFH84" s="37"/>
      <c r="UFK84" s="37"/>
      <c r="UFN84" s="37"/>
      <c r="UFQ84" s="37"/>
      <c r="UFT84" s="37"/>
      <c r="UFW84" s="37"/>
      <c r="UFZ84" s="37"/>
      <c r="UGC84" s="37"/>
      <c r="UGF84" s="37"/>
      <c r="UGI84" s="37"/>
      <c r="UGL84" s="37"/>
      <c r="UGO84" s="37"/>
      <c r="UGR84" s="37"/>
      <c r="UGU84" s="37"/>
      <c r="UGX84" s="37"/>
      <c r="UHA84" s="37"/>
      <c r="UHD84" s="37"/>
      <c r="UHG84" s="37"/>
      <c r="UHJ84" s="37"/>
      <c r="UHM84" s="37"/>
      <c r="UHP84" s="37"/>
      <c r="UHS84" s="37"/>
      <c r="UHV84" s="37"/>
      <c r="UHY84" s="37"/>
      <c r="UIB84" s="37"/>
      <c r="UIE84" s="37"/>
      <c r="UIH84" s="37"/>
      <c r="UIK84" s="37"/>
      <c r="UIN84" s="37"/>
      <c r="UIQ84" s="37"/>
      <c r="UIT84" s="37"/>
      <c r="UIW84" s="37"/>
      <c r="UIZ84" s="37"/>
      <c r="UJC84" s="37"/>
      <c r="UJF84" s="37"/>
      <c r="UJI84" s="37"/>
      <c r="UJL84" s="37"/>
      <c r="UJO84" s="37"/>
      <c r="UJR84" s="37"/>
      <c r="UJU84" s="37"/>
      <c r="UJX84" s="37"/>
      <c r="UKA84" s="37"/>
      <c r="UKD84" s="37"/>
      <c r="UKG84" s="37"/>
      <c r="UKJ84" s="37"/>
      <c r="UKM84" s="37"/>
      <c r="UKP84" s="37"/>
      <c r="UKS84" s="37"/>
      <c r="UKV84" s="37"/>
      <c r="UKY84" s="37"/>
      <c r="ULB84" s="37"/>
      <c r="ULE84" s="37"/>
      <c r="ULH84" s="37"/>
      <c r="ULK84" s="37"/>
      <c r="ULN84" s="37"/>
      <c r="ULQ84" s="37"/>
      <c r="ULT84" s="37"/>
      <c r="ULW84" s="37"/>
      <c r="ULZ84" s="37"/>
      <c r="UMC84" s="37"/>
      <c r="UMF84" s="37"/>
      <c r="UMI84" s="37"/>
      <c r="UML84" s="37"/>
      <c r="UMO84" s="37"/>
      <c r="UMR84" s="37"/>
      <c r="UMU84" s="37"/>
      <c r="UMX84" s="37"/>
      <c r="UNA84" s="37"/>
      <c r="UND84" s="37"/>
      <c r="UNG84" s="37"/>
      <c r="UNJ84" s="37"/>
      <c r="UNM84" s="37"/>
      <c r="UNP84" s="37"/>
      <c r="UNS84" s="37"/>
      <c r="UNV84" s="37"/>
      <c r="UNY84" s="37"/>
      <c r="UOB84" s="37"/>
      <c r="UOE84" s="37"/>
      <c r="UOH84" s="37"/>
      <c r="UOK84" s="37"/>
      <c r="UON84" s="37"/>
      <c r="UOQ84" s="37"/>
      <c r="UOT84" s="37"/>
      <c r="UOW84" s="37"/>
      <c r="UOZ84" s="37"/>
      <c r="UPC84" s="37"/>
      <c r="UPF84" s="37"/>
      <c r="UPI84" s="37"/>
      <c r="UPL84" s="37"/>
      <c r="UPO84" s="37"/>
      <c r="UPR84" s="37"/>
      <c r="UPU84" s="37"/>
      <c r="UPX84" s="37"/>
      <c r="UQA84" s="37"/>
      <c r="UQD84" s="37"/>
      <c r="UQG84" s="37"/>
      <c r="UQJ84" s="37"/>
      <c r="UQM84" s="37"/>
      <c r="UQP84" s="37"/>
      <c r="UQS84" s="37"/>
      <c r="UQV84" s="37"/>
      <c r="UQY84" s="37"/>
      <c r="URB84" s="37"/>
      <c r="URE84" s="37"/>
      <c r="URH84" s="37"/>
      <c r="URK84" s="37"/>
      <c r="URN84" s="37"/>
      <c r="URQ84" s="37"/>
      <c r="URT84" s="37"/>
      <c r="URW84" s="37"/>
      <c r="URZ84" s="37"/>
      <c r="USC84" s="37"/>
      <c r="USF84" s="37"/>
      <c r="USI84" s="37"/>
      <c r="USL84" s="37"/>
      <c r="USO84" s="37"/>
      <c r="USR84" s="37"/>
      <c r="USU84" s="37"/>
      <c r="USX84" s="37"/>
      <c r="UTA84" s="37"/>
      <c r="UTD84" s="37"/>
      <c r="UTG84" s="37"/>
      <c r="UTJ84" s="37"/>
      <c r="UTM84" s="37"/>
      <c r="UTP84" s="37"/>
      <c r="UTS84" s="37"/>
      <c r="UTV84" s="37"/>
      <c r="UTY84" s="37"/>
      <c r="UUB84" s="37"/>
      <c r="UUE84" s="37"/>
      <c r="UUH84" s="37"/>
      <c r="UUK84" s="37"/>
      <c r="UUN84" s="37"/>
      <c r="UUQ84" s="37"/>
      <c r="UUT84" s="37"/>
      <c r="UUW84" s="37"/>
      <c r="UUZ84" s="37"/>
      <c r="UVC84" s="37"/>
      <c r="UVF84" s="37"/>
      <c r="UVI84" s="37"/>
      <c r="UVL84" s="37"/>
      <c r="UVO84" s="37"/>
      <c r="UVR84" s="37"/>
      <c r="UVU84" s="37"/>
      <c r="UVX84" s="37"/>
      <c r="UWA84" s="37"/>
      <c r="UWD84" s="37"/>
      <c r="UWG84" s="37"/>
      <c r="UWJ84" s="37"/>
      <c r="UWM84" s="37"/>
      <c r="UWP84" s="37"/>
      <c r="UWS84" s="37"/>
      <c r="UWV84" s="37"/>
      <c r="UWY84" s="37"/>
      <c r="UXB84" s="37"/>
      <c r="UXE84" s="37"/>
      <c r="UXH84" s="37"/>
      <c r="UXK84" s="37"/>
      <c r="UXN84" s="37"/>
      <c r="UXQ84" s="37"/>
      <c r="UXT84" s="37"/>
      <c r="UXW84" s="37"/>
      <c r="UXZ84" s="37"/>
      <c r="UYC84" s="37"/>
      <c r="UYF84" s="37"/>
      <c r="UYI84" s="37"/>
      <c r="UYL84" s="37"/>
      <c r="UYO84" s="37"/>
      <c r="UYR84" s="37"/>
      <c r="UYU84" s="37"/>
      <c r="UYX84" s="37"/>
      <c r="UZA84" s="37"/>
      <c r="UZD84" s="37"/>
      <c r="UZG84" s="37"/>
      <c r="UZJ84" s="37"/>
      <c r="UZM84" s="37"/>
      <c r="UZP84" s="37"/>
      <c r="UZS84" s="37"/>
      <c r="UZV84" s="37"/>
      <c r="UZY84" s="37"/>
      <c r="VAB84" s="37"/>
      <c r="VAE84" s="37"/>
      <c r="VAH84" s="37"/>
      <c r="VAK84" s="37"/>
      <c r="VAN84" s="37"/>
      <c r="VAQ84" s="37"/>
      <c r="VAT84" s="37"/>
      <c r="VAW84" s="37"/>
      <c r="VAZ84" s="37"/>
      <c r="VBC84" s="37"/>
      <c r="VBF84" s="37"/>
      <c r="VBI84" s="37"/>
      <c r="VBL84" s="37"/>
      <c r="VBO84" s="37"/>
      <c r="VBR84" s="37"/>
      <c r="VBU84" s="37"/>
      <c r="VBX84" s="37"/>
      <c r="VCA84" s="37"/>
      <c r="VCD84" s="37"/>
      <c r="VCG84" s="37"/>
      <c r="VCJ84" s="37"/>
      <c r="VCM84" s="37"/>
      <c r="VCP84" s="37"/>
      <c r="VCS84" s="37"/>
      <c r="VCV84" s="37"/>
      <c r="VCY84" s="37"/>
      <c r="VDB84" s="37"/>
      <c r="VDE84" s="37"/>
      <c r="VDH84" s="37"/>
      <c r="VDK84" s="37"/>
      <c r="VDN84" s="37"/>
      <c r="VDQ84" s="37"/>
      <c r="VDT84" s="37"/>
      <c r="VDW84" s="37"/>
      <c r="VDZ84" s="37"/>
      <c r="VEC84" s="37"/>
      <c r="VEF84" s="37"/>
      <c r="VEI84" s="37"/>
      <c r="VEL84" s="37"/>
      <c r="VEO84" s="37"/>
      <c r="VER84" s="37"/>
      <c r="VEU84" s="37"/>
      <c r="VEX84" s="37"/>
      <c r="VFA84" s="37"/>
      <c r="VFD84" s="37"/>
      <c r="VFG84" s="37"/>
      <c r="VFJ84" s="37"/>
      <c r="VFM84" s="37"/>
      <c r="VFP84" s="37"/>
      <c r="VFS84" s="37"/>
      <c r="VFV84" s="37"/>
      <c r="VFY84" s="37"/>
      <c r="VGB84" s="37"/>
      <c r="VGE84" s="37"/>
      <c r="VGH84" s="37"/>
      <c r="VGK84" s="37"/>
      <c r="VGN84" s="37"/>
      <c r="VGQ84" s="37"/>
      <c r="VGT84" s="37"/>
      <c r="VGW84" s="37"/>
      <c r="VGZ84" s="37"/>
      <c r="VHC84" s="37"/>
      <c r="VHF84" s="37"/>
      <c r="VHI84" s="37"/>
      <c r="VHL84" s="37"/>
      <c r="VHO84" s="37"/>
      <c r="VHR84" s="37"/>
      <c r="VHU84" s="37"/>
      <c r="VHX84" s="37"/>
      <c r="VIA84" s="37"/>
      <c r="VID84" s="37"/>
      <c r="VIG84" s="37"/>
      <c r="VIJ84" s="37"/>
      <c r="VIM84" s="37"/>
      <c r="VIP84" s="37"/>
      <c r="VIS84" s="37"/>
      <c r="VIV84" s="37"/>
      <c r="VIY84" s="37"/>
      <c r="VJB84" s="37"/>
      <c r="VJE84" s="37"/>
      <c r="VJH84" s="37"/>
      <c r="VJK84" s="37"/>
      <c r="VJN84" s="37"/>
      <c r="VJQ84" s="37"/>
      <c r="VJT84" s="37"/>
      <c r="VJW84" s="37"/>
      <c r="VJZ84" s="37"/>
      <c r="VKC84" s="37"/>
      <c r="VKF84" s="37"/>
      <c r="VKI84" s="37"/>
      <c r="VKL84" s="37"/>
      <c r="VKO84" s="37"/>
      <c r="VKR84" s="37"/>
      <c r="VKU84" s="37"/>
      <c r="VKX84" s="37"/>
      <c r="VLA84" s="37"/>
      <c r="VLD84" s="37"/>
      <c r="VLG84" s="37"/>
      <c r="VLJ84" s="37"/>
      <c r="VLM84" s="37"/>
      <c r="VLP84" s="37"/>
      <c r="VLS84" s="37"/>
      <c r="VLV84" s="37"/>
      <c r="VLY84" s="37"/>
      <c r="VMB84" s="37"/>
      <c r="VME84" s="37"/>
      <c r="VMH84" s="37"/>
      <c r="VMK84" s="37"/>
      <c r="VMN84" s="37"/>
      <c r="VMQ84" s="37"/>
      <c r="VMT84" s="37"/>
      <c r="VMW84" s="37"/>
      <c r="VMZ84" s="37"/>
      <c r="VNC84" s="37"/>
      <c r="VNF84" s="37"/>
      <c r="VNI84" s="37"/>
      <c r="VNL84" s="37"/>
      <c r="VNO84" s="37"/>
      <c r="VNR84" s="37"/>
      <c r="VNU84" s="37"/>
      <c r="VNX84" s="37"/>
      <c r="VOA84" s="37"/>
      <c r="VOD84" s="37"/>
      <c r="VOG84" s="37"/>
      <c r="VOJ84" s="37"/>
      <c r="VOM84" s="37"/>
      <c r="VOP84" s="37"/>
      <c r="VOS84" s="37"/>
      <c r="VOV84" s="37"/>
      <c r="VOY84" s="37"/>
      <c r="VPB84" s="37"/>
      <c r="VPE84" s="37"/>
      <c r="VPH84" s="37"/>
      <c r="VPK84" s="37"/>
      <c r="VPN84" s="37"/>
      <c r="VPQ84" s="37"/>
      <c r="VPT84" s="37"/>
      <c r="VPW84" s="37"/>
      <c r="VPZ84" s="37"/>
      <c r="VQC84" s="37"/>
      <c r="VQF84" s="37"/>
      <c r="VQI84" s="37"/>
      <c r="VQL84" s="37"/>
      <c r="VQO84" s="37"/>
      <c r="VQR84" s="37"/>
      <c r="VQU84" s="37"/>
      <c r="VQX84" s="37"/>
      <c r="VRA84" s="37"/>
      <c r="VRD84" s="37"/>
      <c r="VRG84" s="37"/>
      <c r="VRJ84" s="37"/>
      <c r="VRM84" s="37"/>
      <c r="VRP84" s="37"/>
      <c r="VRS84" s="37"/>
      <c r="VRV84" s="37"/>
      <c r="VRY84" s="37"/>
      <c r="VSB84" s="37"/>
      <c r="VSE84" s="37"/>
      <c r="VSH84" s="37"/>
      <c r="VSK84" s="37"/>
      <c r="VSN84" s="37"/>
      <c r="VSQ84" s="37"/>
      <c r="VST84" s="37"/>
      <c r="VSW84" s="37"/>
      <c r="VSZ84" s="37"/>
      <c r="VTC84" s="37"/>
      <c r="VTF84" s="37"/>
      <c r="VTI84" s="37"/>
      <c r="VTL84" s="37"/>
      <c r="VTO84" s="37"/>
      <c r="VTR84" s="37"/>
      <c r="VTU84" s="37"/>
      <c r="VTX84" s="37"/>
      <c r="VUA84" s="37"/>
      <c r="VUD84" s="37"/>
      <c r="VUG84" s="37"/>
      <c r="VUJ84" s="37"/>
      <c r="VUM84" s="37"/>
      <c r="VUP84" s="37"/>
      <c r="VUS84" s="37"/>
      <c r="VUV84" s="37"/>
      <c r="VUY84" s="37"/>
      <c r="VVB84" s="37"/>
      <c r="VVE84" s="37"/>
      <c r="VVH84" s="37"/>
      <c r="VVK84" s="37"/>
      <c r="VVN84" s="37"/>
      <c r="VVQ84" s="37"/>
      <c r="VVT84" s="37"/>
      <c r="VVW84" s="37"/>
      <c r="VVZ84" s="37"/>
      <c r="VWC84" s="37"/>
      <c r="VWF84" s="37"/>
      <c r="VWI84" s="37"/>
      <c r="VWL84" s="37"/>
      <c r="VWO84" s="37"/>
      <c r="VWR84" s="37"/>
      <c r="VWU84" s="37"/>
      <c r="VWX84" s="37"/>
      <c r="VXA84" s="37"/>
      <c r="VXD84" s="37"/>
      <c r="VXG84" s="37"/>
      <c r="VXJ84" s="37"/>
      <c r="VXM84" s="37"/>
      <c r="VXP84" s="37"/>
      <c r="VXS84" s="37"/>
      <c r="VXV84" s="37"/>
      <c r="VXY84" s="37"/>
      <c r="VYB84" s="37"/>
      <c r="VYE84" s="37"/>
      <c r="VYH84" s="37"/>
      <c r="VYK84" s="37"/>
      <c r="VYN84" s="37"/>
      <c r="VYQ84" s="37"/>
      <c r="VYT84" s="37"/>
      <c r="VYW84" s="37"/>
      <c r="VYZ84" s="37"/>
      <c r="VZC84" s="37"/>
      <c r="VZF84" s="37"/>
      <c r="VZI84" s="37"/>
      <c r="VZL84" s="37"/>
      <c r="VZO84" s="37"/>
      <c r="VZR84" s="37"/>
      <c r="VZU84" s="37"/>
      <c r="VZX84" s="37"/>
      <c r="WAA84" s="37"/>
      <c r="WAD84" s="37"/>
      <c r="WAG84" s="37"/>
      <c r="WAJ84" s="37"/>
      <c r="WAM84" s="37"/>
      <c r="WAP84" s="37"/>
      <c r="WAS84" s="37"/>
      <c r="WAV84" s="37"/>
      <c r="WAY84" s="37"/>
      <c r="WBB84" s="37"/>
      <c r="WBE84" s="37"/>
      <c r="WBH84" s="37"/>
      <c r="WBK84" s="37"/>
      <c r="WBN84" s="37"/>
      <c r="WBQ84" s="37"/>
      <c r="WBT84" s="37"/>
      <c r="WBW84" s="37"/>
      <c r="WBZ84" s="37"/>
      <c r="WCC84" s="37"/>
      <c r="WCF84" s="37"/>
      <c r="WCI84" s="37"/>
      <c r="WCL84" s="37"/>
      <c r="WCO84" s="37"/>
      <c r="WCR84" s="37"/>
      <c r="WCU84" s="37"/>
      <c r="WCX84" s="37"/>
      <c r="WDA84" s="37"/>
      <c r="WDD84" s="37"/>
      <c r="WDG84" s="37"/>
      <c r="WDJ84" s="37"/>
      <c r="WDM84" s="37"/>
      <c r="WDP84" s="37"/>
      <c r="WDS84" s="37"/>
      <c r="WDV84" s="37"/>
      <c r="WDY84" s="37"/>
      <c r="WEB84" s="37"/>
      <c r="WEE84" s="37"/>
      <c r="WEH84" s="37"/>
      <c r="WEK84" s="37"/>
      <c r="WEN84" s="37"/>
      <c r="WEQ84" s="37"/>
      <c r="WET84" s="37"/>
      <c r="WEW84" s="37"/>
      <c r="WEZ84" s="37"/>
      <c r="WFC84" s="37"/>
      <c r="WFF84" s="37"/>
      <c r="WFI84" s="37"/>
      <c r="WFL84" s="37"/>
      <c r="WFO84" s="37"/>
      <c r="WFR84" s="37"/>
      <c r="WFU84" s="37"/>
      <c r="WFX84" s="37"/>
      <c r="WGA84" s="37"/>
      <c r="WGD84" s="37"/>
      <c r="WGG84" s="37"/>
      <c r="WGJ84" s="37"/>
      <c r="WGM84" s="37"/>
      <c r="WGP84" s="37"/>
      <c r="WGS84" s="37"/>
      <c r="WGV84" s="37"/>
      <c r="WGY84" s="37"/>
      <c r="WHB84" s="37"/>
      <c r="WHE84" s="37"/>
      <c r="WHH84" s="37"/>
      <c r="WHK84" s="37"/>
      <c r="WHN84" s="37"/>
      <c r="WHQ84" s="37"/>
      <c r="WHT84" s="37"/>
      <c r="WHW84" s="37"/>
      <c r="WHZ84" s="37"/>
      <c r="WIC84" s="37"/>
      <c r="WIF84" s="37"/>
      <c r="WII84" s="37"/>
      <c r="WIL84" s="37"/>
      <c r="WIO84" s="37"/>
      <c r="WIR84" s="37"/>
      <c r="WIU84" s="37"/>
      <c r="WIX84" s="37"/>
      <c r="WJA84" s="37"/>
      <c r="WJD84" s="37"/>
      <c r="WJG84" s="37"/>
      <c r="WJJ84" s="37"/>
      <c r="WJM84" s="37"/>
      <c r="WJP84" s="37"/>
      <c r="WJS84" s="37"/>
      <c r="WJV84" s="37"/>
      <c r="WJY84" s="37"/>
      <c r="WKB84" s="37"/>
      <c r="WKE84" s="37"/>
      <c r="WKH84" s="37"/>
      <c r="WKK84" s="37"/>
      <c r="WKN84" s="37"/>
      <c r="WKQ84" s="37"/>
      <c r="WKT84" s="37"/>
      <c r="WKW84" s="37"/>
      <c r="WKZ84" s="37"/>
      <c r="WLC84" s="37"/>
      <c r="WLF84" s="37"/>
      <c r="WLI84" s="37"/>
      <c r="WLL84" s="37"/>
      <c r="WLO84" s="37"/>
      <c r="WLR84" s="37"/>
      <c r="WLU84" s="37"/>
      <c r="WLX84" s="37"/>
      <c r="WMA84" s="37"/>
      <c r="WMD84" s="37"/>
      <c r="WMG84" s="37"/>
      <c r="WMJ84" s="37"/>
      <c r="WMM84" s="37"/>
      <c r="WMP84" s="37"/>
      <c r="WMS84" s="37"/>
      <c r="WMV84" s="37"/>
      <c r="WMY84" s="37"/>
      <c r="WNB84" s="37"/>
      <c r="WNE84" s="37"/>
      <c r="WNH84" s="37"/>
      <c r="WNK84" s="37"/>
      <c r="WNN84" s="37"/>
      <c r="WNQ84" s="37"/>
      <c r="WNT84" s="37"/>
      <c r="WNW84" s="37"/>
      <c r="WNZ84" s="37"/>
      <c r="WOC84" s="37"/>
      <c r="WOF84" s="37"/>
      <c r="WOI84" s="37"/>
      <c r="WOL84" s="37"/>
      <c r="WOO84" s="37"/>
      <c r="WOR84" s="37"/>
      <c r="WOU84" s="37"/>
      <c r="WOX84" s="37"/>
      <c r="WPA84" s="37"/>
      <c r="WPD84" s="37"/>
      <c r="WPG84" s="37"/>
      <c r="WPJ84" s="37"/>
      <c r="WPM84" s="37"/>
      <c r="WPP84" s="37"/>
      <c r="WPS84" s="37"/>
      <c r="WPV84" s="37"/>
      <c r="WPY84" s="37"/>
      <c r="WQB84" s="37"/>
      <c r="WQE84" s="37"/>
      <c r="WQH84" s="37"/>
      <c r="WQK84" s="37"/>
      <c r="WQN84" s="37"/>
      <c r="WQQ84" s="37"/>
      <c r="WQT84" s="37"/>
      <c r="WQW84" s="37"/>
      <c r="WQZ84" s="37"/>
      <c r="WRC84" s="37"/>
      <c r="WRF84" s="37"/>
      <c r="WRI84" s="37"/>
      <c r="WRL84" s="37"/>
      <c r="WRO84" s="37"/>
      <c r="WRR84" s="37"/>
      <c r="WRU84" s="37"/>
      <c r="WRX84" s="37"/>
      <c r="WSA84" s="37"/>
      <c r="WSD84" s="37"/>
      <c r="WSG84" s="37"/>
      <c r="WSJ84" s="37"/>
      <c r="WSM84" s="37"/>
      <c r="WSP84" s="37"/>
      <c r="WSS84" s="37"/>
      <c r="WSV84" s="37"/>
      <c r="WSY84" s="37"/>
      <c r="WTB84" s="37"/>
      <c r="WTE84" s="37"/>
      <c r="WTH84" s="37"/>
      <c r="WTK84" s="37"/>
      <c r="WTN84" s="37"/>
      <c r="WTQ84" s="37"/>
      <c r="WTT84" s="37"/>
      <c r="WTW84" s="37"/>
      <c r="WTZ84" s="37"/>
      <c r="WUC84" s="37"/>
      <c r="WUF84" s="37"/>
      <c r="WUI84" s="37"/>
      <c r="WUL84" s="37"/>
      <c r="WUO84" s="37"/>
      <c r="WUR84" s="37"/>
      <c r="WUU84" s="37"/>
      <c r="WUX84" s="37"/>
      <c r="WVA84" s="37"/>
      <c r="WVD84" s="37"/>
      <c r="WVG84" s="37"/>
      <c r="WVJ84" s="37"/>
      <c r="WVM84" s="37"/>
      <c r="WVP84" s="37"/>
      <c r="WVS84" s="37"/>
      <c r="WVV84" s="37"/>
      <c r="WVY84" s="37"/>
      <c r="WWB84" s="37"/>
      <c r="WWE84" s="37"/>
      <c r="WWH84" s="37"/>
      <c r="WWK84" s="37"/>
      <c r="WWN84" s="37"/>
      <c r="WWQ84" s="37"/>
      <c r="WWT84" s="37"/>
      <c r="WWW84" s="37"/>
      <c r="WWZ84" s="37"/>
      <c r="WXC84" s="37"/>
      <c r="WXF84" s="37"/>
      <c r="WXI84" s="37"/>
      <c r="WXL84" s="37"/>
      <c r="WXO84" s="37"/>
      <c r="WXR84" s="37"/>
      <c r="WXU84" s="37"/>
      <c r="WXX84" s="37"/>
      <c r="WYA84" s="37"/>
      <c r="WYD84" s="37"/>
      <c r="WYG84" s="37"/>
      <c r="WYJ84" s="37"/>
      <c r="WYM84" s="37"/>
      <c r="WYP84" s="37"/>
      <c r="WYS84" s="37"/>
      <c r="WYV84" s="37"/>
      <c r="WYY84" s="37"/>
      <c r="WZB84" s="37"/>
      <c r="WZE84" s="37"/>
      <c r="WZH84" s="37"/>
      <c r="WZK84" s="37"/>
      <c r="WZN84" s="37"/>
      <c r="WZQ84" s="37"/>
      <c r="WZT84" s="37"/>
      <c r="WZW84" s="37"/>
      <c r="WZZ84" s="37"/>
      <c r="XAC84" s="37"/>
      <c r="XAF84" s="37"/>
      <c r="XAI84" s="37"/>
      <c r="XAL84" s="37"/>
      <c r="XAO84" s="37"/>
      <c r="XAR84" s="37"/>
      <c r="XAU84" s="37"/>
      <c r="XAX84" s="37"/>
      <c r="XBA84" s="37"/>
      <c r="XBD84" s="37"/>
      <c r="XBG84" s="37"/>
      <c r="XBJ84" s="37"/>
      <c r="XBM84" s="37"/>
      <c r="XBP84" s="37"/>
      <c r="XBS84" s="37"/>
      <c r="XBV84" s="37"/>
      <c r="XBY84" s="37"/>
      <c r="XCB84" s="37"/>
      <c r="XCE84" s="37"/>
      <c r="XCH84" s="37"/>
      <c r="XCK84" s="37"/>
      <c r="XCN84" s="37"/>
      <c r="XCQ84" s="37"/>
      <c r="XCT84" s="37"/>
      <c r="XCW84" s="37"/>
      <c r="XCZ84" s="37"/>
      <c r="XDC84" s="37"/>
      <c r="XDF84" s="37"/>
      <c r="XDI84" s="37"/>
      <c r="XDL84" s="37"/>
      <c r="XDO84" s="37"/>
      <c r="XDR84" s="37"/>
      <c r="XDU84" s="37"/>
      <c r="XDX84" s="37"/>
      <c r="XEA84" s="37"/>
      <c r="XED84" s="37"/>
      <c r="XEG84" s="37"/>
      <c r="XEJ84" s="37"/>
      <c r="XEM84" s="37"/>
      <c r="XEP84" s="37"/>
      <c r="XES84" s="37"/>
      <c r="XEV84" s="37"/>
      <c r="XEY84" s="37"/>
      <c r="XFB84" s="37"/>
    </row>
    <row r="85" spans="1:1022 1025:2048 2051:3071 3074:4094 4097:5120 5123:6143 6146:7166 7169:8192 8195:9215 9218:10238 10241:11264 11267:12287 12290:13310 13313:14336 14339:15359 15362:16382" ht="30.75" customHeight="1">
      <c r="A85" s="122">
        <v>4</v>
      </c>
      <c r="B85" s="122"/>
      <c r="C85" s="123" t="s">
        <v>4</v>
      </c>
      <c r="D85" s="127">
        <f>D86+D89+D98</f>
        <v>31539.75</v>
      </c>
      <c r="E85" s="127">
        <f>E86+E89</f>
        <v>333248</v>
      </c>
      <c r="F85" s="124">
        <f>F86+F89+F98</f>
        <v>160982.63</v>
      </c>
      <c r="G85" s="201">
        <f>(F85/D85)*100</f>
        <v>510.41187707575364</v>
      </c>
      <c r="H85" s="201">
        <f>(F85/E85)*100</f>
        <v>48.307155631841752</v>
      </c>
    </row>
    <row r="86" spans="1:1022 1025:2048 2051:3071 3074:4094 4097:5120 5123:6143 6146:7166 7169:8192 8195:9215 9218:10238 10241:11264 11267:12287 12290:13310 13313:14336 14339:15359 15362:16382" ht="25.5">
      <c r="A86" s="48">
        <v>41</v>
      </c>
      <c r="B86" s="48"/>
      <c r="C86" s="58" t="s">
        <v>125</v>
      </c>
      <c r="D86" s="117">
        <f t="shared" ref="D86:F87" si="14">D87</f>
        <v>0</v>
      </c>
      <c r="E86" s="117">
        <f t="shared" si="14"/>
        <v>82545</v>
      </c>
      <c r="F86" s="97">
        <f t="shared" si="14"/>
        <v>82541.8</v>
      </c>
      <c r="G86" s="94">
        <v>0</v>
      </c>
      <c r="H86" s="203">
        <f t="shared" ref="H86:H100" si="15">(F86/E86)*100</f>
        <v>99.9961233266703</v>
      </c>
    </row>
    <row r="87" spans="1:1022 1025:2048 2051:3071 3074:4094 4097:5120 5123:6143 6146:7166 7169:8192 8195:9215 9218:10238 10241:11264 11267:12287 12290:13310 13313:14336 14339:15359 15362:16382">
      <c r="A87" s="55" t="s">
        <v>128</v>
      </c>
      <c r="B87" s="48"/>
      <c r="C87" s="55" t="s">
        <v>129</v>
      </c>
      <c r="D87" s="190">
        <f t="shared" si="14"/>
        <v>0</v>
      </c>
      <c r="E87" s="117">
        <f t="shared" si="14"/>
        <v>82545</v>
      </c>
      <c r="F87" s="108">
        <f t="shared" si="14"/>
        <v>82541.8</v>
      </c>
      <c r="G87" s="94">
        <v>0</v>
      </c>
      <c r="H87" s="203">
        <f t="shared" si="15"/>
        <v>99.9961233266703</v>
      </c>
    </row>
    <row r="88" spans="1:1022 1025:2048 2051:3071 3074:4094 4097:5120 5123:6143 6146:7166 7169:8192 8195:9215 9218:10238 10241:11264 11267:12287 12290:13310 13313:14336 14339:15359 15362:16382">
      <c r="A88" s="48"/>
      <c r="B88" s="56" t="s">
        <v>126</v>
      </c>
      <c r="C88" s="56" t="s">
        <v>127</v>
      </c>
      <c r="D88" s="118">
        <v>0</v>
      </c>
      <c r="E88" s="118">
        <v>82545</v>
      </c>
      <c r="F88" s="98">
        <v>82541.8</v>
      </c>
      <c r="G88" s="94">
        <v>0</v>
      </c>
      <c r="H88" s="203">
        <f t="shared" si="15"/>
        <v>99.9961233266703</v>
      </c>
    </row>
    <row r="89" spans="1:1022 1025:2048 2051:3071 3074:4094 4097:5120 5123:6143 6146:7166 7169:8192 8195:9215 9218:10238 10241:11264 11267:12287 12290:13310 13313:14336 14339:15359 15362:16382" ht="25.5">
      <c r="A89" s="48">
        <v>42</v>
      </c>
      <c r="B89" s="48"/>
      <c r="C89" s="58" t="s">
        <v>102</v>
      </c>
      <c r="D89" s="117">
        <f>D90+D96</f>
        <v>31539.75</v>
      </c>
      <c r="E89" s="117">
        <f>E90+E96+E98</f>
        <v>250703</v>
      </c>
      <c r="F89" s="97">
        <f>F90+F96</f>
        <v>58036.360000000008</v>
      </c>
      <c r="G89" s="94">
        <f>(F89/D89)*100</f>
        <v>184.01020933900872</v>
      </c>
      <c r="H89" s="203">
        <f t="shared" si="15"/>
        <v>23.149447752918796</v>
      </c>
    </row>
    <row r="90" spans="1:1022 1025:2048 2051:3071 3074:4094 4097:5120 5123:6143 6146:7166 7169:8192 8195:9215 9218:10238 10241:11264 11267:12287 12290:13310 13313:14336 14339:15359 15362:16382" ht="17.100000000000001" customHeight="1">
      <c r="A90" s="58" t="s">
        <v>103</v>
      </c>
      <c r="B90" s="48"/>
      <c r="C90" s="58" t="s">
        <v>104</v>
      </c>
      <c r="D90" s="117">
        <f>D91+D92+D93+D94+D95</f>
        <v>31539.75</v>
      </c>
      <c r="E90" s="117">
        <f>E91+E92+E93+E94+E95</f>
        <v>199453</v>
      </c>
      <c r="F90" s="97">
        <f>F91+F92+F93+F94+F95</f>
        <v>58036.360000000008</v>
      </c>
      <c r="G90" s="94">
        <f t="shared" ref="G90:G95" si="16">(F90/D90)*100</f>
        <v>184.01020933900872</v>
      </c>
      <c r="H90" s="203">
        <f t="shared" si="15"/>
        <v>29.097762380109604</v>
      </c>
    </row>
    <row r="91" spans="1:1022 1025:2048 2051:3071 3074:4094 4097:5120 5123:6143 6146:7166 7169:8192 8195:9215 9218:10238 10241:11264 11267:12287 12290:13310 13313:14336 14339:15359 15362:16382">
      <c r="A91" s="51"/>
      <c r="B91" s="59" t="s">
        <v>105</v>
      </c>
      <c r="C91" s="59" t="s">
        <v>106</v>
      </c>
      <c r="D91" s="118">
        <v>30131.48</v>
      </c>
      <c r="E91" s="118">
        <v>71419</v>
      </c>
      <c r="F91" s="98">
        <v>35944.910000000003</v>
      </c>
      <c r="G91" s="94">
        <f t="shared" si="16"/>
        <v>119.29354283294415</v>
      </c>
      <c r="H91" s="203">
        <f t="shared" si="15"/>
        <v>50.329618168834635</v>
      </c>
    </row>
    <row r="92" spans="1:1022 1025:2048 2051:3071 3074:4094 4097:5120 5123:6143 6146:7166 7169:8192 8195:9215 9218:10238 10241:11264 11267:12287 12290:13310 13313:14336 14339:15359 15362:16382">
      <c r="A92" s="51"/>
      <c r="B92" s="59" t="s">
        <v>107</v>
      </c>
      <c r="C92" s="59" t="s">
        <v>108</v>
      </c>
      <c r="D92" s="118">
        <v>0</v>
      </c>
      <c r="E92" s="118">
        <v>1991</v>
      </c>
      <c r="F92" s="98">
        <v>0</v>
      </c>
      <c r="G92" s="94">
        <v>0</v>
      </c>
      <c r="H92" s="203">
        <v>0</v>
      </c>
    </row>
    <row r="93" spans="1:1022 1025:2048 2051:3071 3074:4094 4097:5120 5123:6143 6146:7166 7169:8192 8195:9215 9218:10238 10241:11264 11267:12287 12290:13310 13313:14336 14339:15359 15362:16382">
      <c r="A93" s="51"/>
      <c r="B93" s="59">
        <v>4223</v>
      </c>
      <c r="C93" s="59" t="s">
        <v>109</v>
      </c>
      <c r="D93" s="118">
        <v>0</v>
      </c>
      <c r="E93" s="118">
        <v>12654</v>
      </c>
      <c r="F93" s="98">
        <v>9720.8700000000008</v>
      </c>
      <c r="G93" s="94">
        <v>0</v>
      </c>
      <c r="H93" s="203">
        <f t="shared" si="15"/>
        <v>76.820531057373159</v>
      </c>
    </row>
    <row r="94" spans="1:1022 1025:2048 2051:3071 3074:4094 4097:5120 5123:6143 6146:7166 7169:8192 8195:9215 9218:10238 10241:11264 11267:12287 12290:13310 13313:14336 14339:15359 15362:16382">
      <c r="A94" s="51"/>
      <c r="B94" s="59">
        <v>4224</v>
      </c>
      <c r="C94" s="59" t="s">
        <v>154</v>
      </c>
      <c r="D94" s="118">
        <v>974.75</v>
      </c>
      <c r="E94" s="118">
        <v>94408</v>
      </c>
      <c r="F94" s="98">
        <v>12370.58</v>
      </c>
      <c r="G94" s="94">
        <f t="shared" si="16"/>
        <v>1269.1028468838165</v>
      </c>
      <c r="H94" s="203">
        <f t="shared" si="15"/>
        <v>13.103317515464791</v>
      </c>
    </row>
    <row r="95" spans="1:1022 1025:2048 2051:3071 3074:4094 4097:5120 5123:6143 6146:7166 7169:8192 8195:9215 9218:10238 10241:11264 11267:12287 12290:13310 13313:14336 14339:15359 15362:16382">
      <c r="A95" s="51"/>
      <c r="B95" s="59">
        <v>4225</v>
      </c>
      <c r="C95" s="59" t="s">
        <v>110</v>
      </c>
      <c r="D95" s="118">
        <v>433.52</v>
      </c>
      <c r="E95" s="118">
        <v>18981</v>
      </c>
      <c r="F95" s="98">
        <v>0</v>
      </c>
      <c r="G95" s="94">
        <f t="shared" si="16"/>
        <v>0</v>
      </c>
      <c r="H95" s="203">
        <f t="shared" si="15"/>
        <v>0</v>
      </c>
    </row>
    <row r="96" spans="1:1022 1025:2048 2051:3071 3074:4094 4097:5120 5123:6143 6146:7166 7169:8192 8195:9215 9218:10238 10241:11264 11267:12287 12290:13310 13313:14336 14339:15359 15362:16382">
      <c r="A96" s="58">
        <v>423</v>
      </c>
      <c r="B96" s="48"/>
      <c r="C96" s="58" t="s">
        <v>130</v>
      </c>
      <c r="D96" s="117">
        <f>D97</f>
        <v>0</v>
      </c>
      <c r="E96" s="117">
        <f>E97</f>
        <v>0</v>
      </c>
      <c r="F96" s="97">
        <f>F97</f>
        <v>0</v>
      </c>
      <c r="G96" s="94">
        <v>0</v>
      </c>
      <c r="H96" s="203">
        <v>0</v>
      </c>
    </row>
    <row r="97" spans="1:8">
      <c r="A97" s="51"/>
      <c r="B97" s="59" t="s">
        <v>131</v>
      </c>
      <c r="C97" s="59" t="s">
        <v>28</v>
      </c>
      <c r="D97" s="118">
        <v>0</v>
      </c>
      <c r="E97" s="118">
        <v>0</v>
      </c>
      <c r="F97" s="98">
        <v>0</v>
      </c>
      <c r="G97" s="94">
        <v>0</v>
      </c>
      <c r="H97" s="203">
        <v>0</v>
      </c>
    </row>
    <row r="98" spans="1:8" ht="25.5">
      <c r="A98" s="48">
        <v>45</v>
      </c>
      <c r="B98" s="60"/>
      <c r="C98" s="61" t="s">
        <v>111</v>
      </c>
      <c r="D98" s="117">
        <f t="shared" ref="D98:F99" si="17">D99</f>
        <v>0</v>
      </c>
      <c r="E98" s="117">
        <f t="shared" si="17"/>
        <v>51250</v>
      </c>
      <c r="F98" s="97">
        <f t="shared" si="17"/>
        <v>20404.47</v>
      </c>
      <c r="G98" s="94">
        <v>0</v>
      </c>
      <c r="H98" s="203">
        <f t="shared" si="15"/>
        <v>39.813600000000008</v>
      </c>
    </row>
    <row r="99" spans="1:8">
      <c r="A99" s="60">
        <v>452</v>
      </c>
      <c r="B99" s="60"/>
      <c r="C99" s="61" t="s">
        <v>133</v>
      </c>
      <c r="D99" s="117">
        <f t="shared" si="17"/>
        <v>0</v>
      </c>
      <c r="E99" s="117">
        <f t="shared" si="17"/>
        <v>51250</v>
      </c>
      <c r="F99" s="97">
        <f t="shared" si="17"/>
        <v>20404.47</v>
      </c>
      <c r="G99" s="94">
        <v>0</v>
      </c>
      <c r="H99" s="203">
        <f t="shared" si="15"/>
        <v>39.813600000000008</v>
      </c>
    </row>
    <row r="100" spans="1:8">
      <c r="A100" s="62"/>
      <c r="B100" s="59" t="s">
        <v>132</v>
      </c>
      <c r="C100" s="59" t="s">
        <v>133</v>
      </c>
      <c r="D100" s="158">
        <v>0</v>
      </c>
      <c r="E100" s="158">
        <v>51250</v>
      </c>
      <c r="F100" s="109">
        <v>20404.47</v>
      </c>
      <c r="G100" s="94">
        <v>0</v>
      </c>
      <c r="H100" s="203">
        <f t="shared" si="15"/>
        <v>39.813600000000008</v>
      </c>
    </row>
    <row r="101" spans="1:8">
      <c r="C101" s="39"/>
      <c r="D101" s="35"/>
      <c r="E101" s="35"/>
      <c r="F101" s="35"/>
      <c r="G101" s="110"/>
      <c r="H101" s="110"/>
    </row>
    <row r="102" spans="1:8">
      <c r="C102" s="39"/>
      <c r="D102" s="35"/>
      <c r="E102" s="35"/>
      <c r="F102" s="35"/>
      <c r="G102" s="110"/>
      <c r="H102" s="110"/>
    </row>
    <row r="103" spans="1:8">
      <c r="D103" s="35"/>
      <c r="E103" s="35"/>
      <c r="F103" s="35"/>
      <c r="G103" s="110"/>
      <c r="H103" s="34"/>
    </row>
    <row r="104" spans="1:8">
      <c r="D104" s="35"/>
      <c r="E104" s="35"/>
      <c r="F104" s="35"/>
      <c r="G104" s="110"/>
      <c r="H104" s="34"/>
    </row>
    <row r="105" spans="1:8">
      <c r="D105" s="35"/>
      <c r="E105" s="35"/>
      <c r="F105" s="35"/>
      <c r="G105" s="110"/>
      <c r="H105" s="34"/>
    </row>
    <row r="106" spans="1:8">
      <c r="D106" s="35"/>
      <c r="E106" s="35"/>
      <c r="F106" s="35"/>
      <c r="G106" s="110"/>
      <c r="H106" s="34"/>
    </row>
    <row r="107" spans="1:8">
      <c r="D107" s="35"/>
      <c r="E107" s="35"/>
      <c r="F107" s="35"/>
      <c r="G107" s="110"/>
      <c r="H107" s="34"/>
    </row>
    <row r="108" spans="1:8">
      <c r="D108" s="35"/>
      <c r="E108" s="35"/>
      <c r="F108" s="35"/>
      <c r="G108" s="110"/>
      <c r="H108" s="34"/>
    </row>
    <row r="109" spans="1:8">
      <c r="D109" s="35"/>
      <c r="E109" s="35"/>
      <c r="F109" s="35"/>
      <c r="G109" s="110"/>
      <c r="H109" s="34"/>
    </row>
    <row r="110" spans="1:8">
      <c r="D110" s="35"/>
      <c r="E110" s="35"/>
      <c r="F110" s="35"/>
      <c r="G110" s="110"/>
      <c r="H110" s="34"/>
    </row>
    <row r="111" spans="1:8">
      <c r="D111" s="35"/>
      <c r="E111" s="35"/>
      <c r="F111" s="35"/>
      <c r="G111" s="110"/>
      <c r="H111" s="34"/>
    </row>
    <row r="112" spans="1:8">
      <c r="D112" s="35"/>
      <c r="E112" s="35"/>
      <c r="F112" s="35"/>
      <c r="G112" s="110"/>
      <c r="H112" s="34"/>
    </row>
    <row r="113" spans="4:8">
      <c r="D113" s="35"/>
      <c r="E113" s="35"/>
      <c r="F113" s="35"/>
      <c r="G113" s="110"/>
      <c r="H113" s="34"/>
    </row>
    <row r="114" spans="4:8">
      <c r="D114" s="35"/>
      <c r="E114" s="35"/>
      <c r="F114" s="35"/>
      <c r="G114" s="110"/>
      <c r="H114" s="34"/>
    </row>
    <row r="115" spans="4:8">
      <c r="D115" s="35"/>
      <c r="E115" s="35"/>
      <c r="F115" s="35"/>
      <c r="G115" s="110"/>
      <c r="H115" s="34"/>
    </row>
    <row r="116" spans="4:8">
      <c r="D116" s="35"/>
      <c r="E116" s="35"/>
      <c r="F116" s="35"/>
      <c r="G116" s="110"/>
      <c r="H116" s="34"/>
    </row>
    <row r="117" spans="4:8">
      <c r="D117" s="35"/>
      <c r="E117" s="35"/>
      <c r="F117" s="35"/>
      <c r="G117" s="110"/>
      <c r="H117" s="34"/>
    </row>
    <row r="118" spans="4:8">
      <c r="D118" s="35"/>
      <c r="E118" s="35"/>
      <c r="F118" s="35"/>
      <c r="G118" s="110"/>
      <c r="H118" s="34"/>
    </row>
    <row r="119" spans="4:8">
      <c r="D119" s="35"/>
      <c r="E119" s="35"/>
      <c r="F119" s="35"/>
      <c r="G119" s="110"/>
      <c r="H119" s="34"/>
    </row>
    <row r="120" spans="4:8">
      <c r="D120" s="35"/>
      <c r="E120" s="35"/>
      <c r="F120" s="35"/>
      <c r="G120" s="110"/>
      <c r="H120" s="34"/>
    </row>
    <row r="121" spans="4:8">
      <c r="D121" s="35"/>
      <c r="E121" s="35"/>
      <c r="F121" s="35"/>
      <c r="G121" s="110"/>
      <c r="H121" s="34"/>
    </row>
    <row r="122" spans="4:8">
      <c r="D122" s="35"/>
      <c r="E122" s="35"/>
      <c r="F122" s="35"/>
      <c r="G122" s="110"/>
      <c r="H122" s="34"/>
    </row>
    <row r="123" spans="4:8">
      <c r="D123" s="35"/>
      <c r="E123" s="35"/>
      <c r="F123" s="35"/>
      <c r="G123" s="110"/>
      <c r="H123" s="34"/>
    </row>
    <row r="124" spans="4:8">
      <c r="D124" s="35"/>
      <c r="E124" s="35"/>
      <c r="F124" s="35"/>
      <c r="G124" s="110"/>
      <c r="H124" s="34"/>
    </row>
    <row r="125" spans="4:8">
      <c r="D125" s="35"/>
      <c r="E125" s="35"/>
      <c r="F125" s="35"/>
      <c r="G125" s="110"/>
      <c r="H125" s="34"/>
    </row>
    <row r="126" spans="4:8">
      <c r="D126" s="35"/>
      <c r="E126" s="35"/>
      <c r="F126" s="35"/>
      <c r="G126" s="110"/>
      <c r="H126" s="34"/>
    </row>
    <row r="127" spans="4:8">
      <c r="D127" s="35"/>
      <c r="E127" s="35"/>
      <c r="F127" s="35"/>
      <c r="G127" s="110"/>
      <c r="H127" s="34"/>
    </row>
    <row r="128" spans="4:8">
      <c r="D128" s="35"/>
      <c r="E128" s="35"/>
      <c r="F128" s="35"/>
      <c r="G128" s="110"/>
      <c r="H128" s="34"/>
    </row>
    <row r="129" spans="4:8">
      <c r="D129" s="35"/>
      <c r="E129" s="35"/>
      <c r="F129" s="35"/>
      <c r="G129" s="110"/>
      <c r="H129" s="34"/>
    </row>
    <row r="130" spans="4:8">
      <c r="D130" s="35"/>
      <c r="E130" s="35"/>
      <c r="F130" s="35"/>
      <c r="G130" s="110"/>
      <c r="H130" s="34"/>
    </row>
    <row r="131" spans="4:8">
      <c r="D131" s="35"/>
      <c r="E131" s="35"/>
      <c r="F131" s="35"/>
      <c r="G131" s="110"/>
      <c r="H131" s="34"/>
    </row>
    <row r="132" spans="4:8">
      <c r="D132" s="35"/>
      <c r="E132" s="35"/>
      <c r="F132" s="35"/>
      <c r="G132" s="110"/>
      <c r="H132" s="34"/>
    </row>
    <row r="133" spans="4:8">
      <c r="D133" s="35"/>
      <c r="E133" s="35"/>
      <c r="F133" s="35"/>
      <c r="G133" s="110"/>
      <c r="H133" s="34"/>
    </row>
    <row r="134" spans="4:8">
      <c r="D134" s="35"/>
      <c r="E134" s="35"/>
      <c r="F134" s="35"/>
      <c r="G134" s="110"/>
      <c r="H134" s="34"/>
    </row>
    <row r="135" spans="4:8">
      <c r="D135" s="35"/>
      <c r="E135" s="35"/>
      <c r="F135" s="35"/>
      <c r="G135" s="110"/>
      <c r="H135" s="34"/>
    </row>
    <row r="136" spans="4:8">
      <c r="D136" s="35"/>
      <c r="E136" s="35"/>
      <c r="F136" s="35"/>
      <c r="G136" s="110"/>
      <c r="H136" s="34"/>
    </row>
    <row r="137" spans="4:8">
      <c r="D137" s="35"/>
      <c r="E137" s="35"/>
      <c r="F137" s="35"/>
      <c r="G137" s="110"/>
      <c r="H137" s="34"/>
    </row>
    <row r="138" spans="4:8">
      <c r="D138" s="35"/>
      <c r="E138" s="35"/>
      <c r="F138" s="35"/>
      <c r="G138" s="110"/>
      <c r="H138" s="34"/>
    </row>
    <row r="139" spans="4:8">
      <c r="D139" s="35"/>
      <c r="E139" s="35"/>
      <c r="F139" s="35"/>
      <c r="G139" s="110"/>
      <c r="H139" s="34"/>
    </row>
    <row r="140" spans="4:8">
      <c r="D140" s="35"/>
      <c r="E140" s="35"/>
      <c r="F140" s="35"/>
      <c r="G140" s="110"/>
      <c r="H140" s="34"/>
    </row>
    <row r="141" spans="4:8">
      <c r="D141" s="35"/>
      <c r="E141" s="35"/>
      <c r="F141" s="35"/>
      <c r="G141" s="110"/>
      <c r="H141" s="34"/>
    </row>
    <row r="142" spans="4:8">
      <c r="D142" s="35"/>
      <c r="E142" s="35"/>
      <c r="F142" s="35"/>
      <c r="G142" s="110"/>
      <c r="H142" s="34"/>
    </row>
    <row r="143" spans="4:8">
      <c r="D143" s="35"/>
      <c r="E143" s="35"/>
      <c r="F143" s="35"/>
      <c r="G143" s="110"/>
      <c r="H143" s="34"/>
    </row>
    <row r="144" spans="4:8">
      <c r="D144" s="35"/>
      <c r="E144" s="35"/>
      <c r="F144" s="35"/>
      <c r="G144" s="110"/>
      <c r="H144" s="34"/>
    </row>
    <row r="145" spans="4:8">
      <c r="D145" s="35"/>
      <c r="E145" s="35"/>
      <c r="F145" s="35"/>
      <c r="G145" s="110"/>
      <c r="H145" s="34"/>
    </row>
    <row r="146" spans="4:8">
      <c r="D146" s="35"/>
      <c r="E146" s="35"/>
      <c r="F146" s="35"/>
      <c r="G146" s="110"/>
      <c r="H146" s="34"/>
    </row>
    <row r="147" spans="4:8">
      <c r="D147" s="35"/>
      <c r="E147" s="35"/>
      <c r="F147" s="35"/>
      <c r="G147" s="110"/>
      <c r="H147" s="34"/>
    </row>
    <row r="148" spans="4:8">
      <c r="D148" s="35"/>
      <c r="E148" s="35"/>
      <c r="F148" s="35"/>
      <c r="G148" s="110"/>
      <c r="H148" s="34"/>
    </row>
    <row r="149" spans="4:8">
      <c r="D149" s="35"/>
      <c r="E149" s="35"/>
      <c r="F149" s="35"/>
      <c r="G149" s="110"/>
      <c r="H149" s="34"/>
    </row>
    <row r="150" spans="4:8">
      <c r="D150" s="35"/>
      <c r="E150" s="35"/>
      <c r="F150" s="35"/>
      <c r="G150" s="110"/>
      <c r="H150" s="34"/>
    </row>
    <row r="151" spans="4:8">
      <c r="D151" s="35"/>
      <c r="E151" s="35"/>
      <c r="F151" s="35"/>
      <c r="G151" s="110"/>
      <c r="H151" s="34"/>
    </row>
    <row r="152" spans="4:8">
      <c r="D152" s="35"/>
      <c r="E152" s="35"/>
      <c r="F152" s="35"/>
      <c r="G152" s="110"/>
      <c r="H152" s="34"/>
    </row>
    <row r="153" spans="4:8">
      <c r="D153" s="35"/>
      <c r="E153" s="35"/>
      <c r="F153" s="35"/>
      <c r="G153" s="110"/>
      <c r="H153" s="34"/>
    </row>
    <row r="154" spans="4:8">
      <c r="D154" s="35"/>
      <c r="E154" s="35"/>
      <c r="F154" s="35"/>
      <c r="G154" s="110"/>
      <c r="H154" s="34"/>
    </row>
    <row r="155" spans="4:8">
      <c r="D155" s="35"/>
      <c r="E155" s="35"/>
      <c r="F155" s="35"/>
      <c r="G155" s="110"/>
      <c r="H155" s="34"/>
    </row>
    <row r="156" spans="4:8">
      <c r="D156" s="35"/>
      <c r="E156" s="35"/>
      <c r="F156" s="35"/>
      <c r="G156" s="110"/>
      <c r="H156" s="34"/>
    </row>
    <row r="157" spans="4:8">
      <c r="D157" s="35"/>
      <c r="E157" s="35"/>
      <c r="F157" s="35"/>
      <c r="G157" s="110"/>
      <c r="H157" s="34"/>
    </row>
    <row r="158" spans="4:8">
      <c r="D158" s="35"/>
      <c r="E158" s="35"/>
      <c r="F158" s="35"/>
      <c r="G158" s="110"/>
      <c r="H158" s="34"/>
    </row>
    <row r="159" spans="4:8">
      <c r="D159" s="35"/>
      <c r="E159" s="35"/>
      <c r="F159" s="35"/>
      <c r="G159" s="110"/>
      <c r="H159" s="34"/>
    </row>
    <row r="160" spans="4:8">
      <c r="D160" s="35"/>
      <c r="E160" s="35"/>
      <c r="F160" s="35"/>
      <c r="G160" s="110"/>
      <c r="H160" s="34"/>
    </row>
    <row r="161" spans="4:8">
      <c r="D161" s="35"/>
      <c r="E161" s="35"/>
      <c r="F161" s="35"/>
      <c r="G161" s="110"/>
      <c r="H161" s="34"/>
    </row>
    <row r="162" spans="4:8">
      <c r="D162" s="35"/>
      <c r="E162" s="35"/>
      <c r="F162" s="35"/>
      <c r="G162" s="110"/>
      <c r="H162" s="34"/>
    </row>
    <row r="163" spans="4:8">
      <c r="D163" s="35"/>
      <c r="E163" s="35"/>
      <c r="F163" s="35"/>
      <c r="G163" s="110"/>
      <c r="H163" s="34"/>
    </row>
    <row r="164" spans="4:8">
      <c r="D164" s="35"/>
      <c r="E164" s="35"/>
      <c r="F164" s="35"/>
      <c r="G164" s="110"/>
      <c r="H164" s="34"/>
    </row>
    <row r="165" spans="4:8">
      <c r="D165" s="35"/>
      <c r="E165" s="35"/>
      <c r="F165" s="35"/>
      <c r="G165" s="110"/>
      <c r="H165" s="34"/>
    </row>
    <row r="166" spans="4:8">
      <c r="D166" s="35"/>
      <c r="E166" s="35"/>
      <c r="F166" s="35"/>
      <c r="G166" s="110"/>
      <c r="H166" s="34"/>
    </row>
    <row r="167" spans="4:8">
      <c r="D167" s="35"/>
      <c r="E167" s="35"/>
      <c r="F167" s="35"/>
      <c r="G167" s="110"/>
      <c r="H167" s="34"/>
    </row>
    <row r="168" spans="4:8">
      <c r="D168" s="35"/>
      <c r="E168" s="35"/>
      <c r="F168" s="35"/>
      <c r="G168" s="110"/>
      <c r="H168" s="34"/>
    </row>
    <row r="169" spans="4:8">
      <c r="D169" s="35"/>
      <c r="E169" s="35"/>
      <c r="F169" s="35"/>
      <c r="G169" s="110"/>
      <c r="H169" s="34"/>
    </row>
    <row r="170" spans="4:8">
      <c r="D170" s="35"/>
      <c r="E170" s="35"/>
      <c r="F170" s="35"/>
      <c r="G170" s="110"/>
      <c r="H170" s="34"/>
    </row>
    <row r="171" spans="4:8">
      <c r="D171" s="35"/>
      <c r="E171" s="35"/>
      <c r="F171" s="35"/>
      <c r="G171" s="110"/>
      <c r="H171" s="34"/>
    </row>
    <row r="172" spans="4:8">
      <c r="D172" s="35"/>
      <c r="E172" s="35"/>
      <c r="F172" s="35"/>
      <c r="G172" s="110"/>
      <c r="H172" s="34"/>
    </row>
    <row r="173" spans="4:8">
      <c r="D173" s="35"/>
      <c r="E173" s="35"/>
      <c r="F173" s="35"/>
      <c r="G173" s="110"/>
      <c r="H173" s="34"/>
    </row>
    <row r="174" spans="4:8">
      <c r="D174" s="35"/>
      <c r="E174" s="35"/>
      <c r="F174" s="35"/>
      <c r="G174" s="110"/>
      <c r="H174" s="34"/>
    </row>
    <row r="175" spans="4:8">
      <c r="D175" s="35"/>
      <c r="E175" s="35"/>
      <c r="F175" s="35"/>
      <c r="G175" s="110"/>
      <c r="H175" s="34"/>
    </row>
    <row r="176" spans="4:8">
      <c r="D176" s="35"/>
      <c r="E176" s="35"/>
      <c r="F176" s="35"/>
      <c r="G176" s="110"/>
      <c r="H176" s="34"/>
    </row>
    <row r="177" spans="4:8">
      <c r="D177" s="35"/>
      <c r="E177" s="35"/>
      <c r="F177" s="35"/>
      <c r="G177" s="110"/>
      <c r="H177" s="34"/>
    </row>
    <row r="178" spans="4:8">
      <c r="D178" s="35"/>
      <c r="E178" s="35"/>
      <c r="F178" s="35"/>
      <c r="G178" s="110"/>
      <c r="H178" s="34"/>
    </row>
    <row r="179" spans="4:8">
      <c r="D179" s="35"/>
      <c r="E179" s="35"/>
      <c r="F179" s="35"/>
      <c r="G179" s="110"/>
      <c r="H179" s="34"/>
    </row>
    <row r="180" spans="4:8">
      <c r="D180" s="35"/>
      <c r="E180" s="35"/>
      <c r="F180" s="35"/>
      <c r="G180" s="110"/>
      <c r="H180" s="34"/>
    </row>
    <row r="181" spans="4:8">
      <c r="D181" s="35"/>
      <c r="E181" s="35"/>
      <c r="F181" s="35"/>
      <c r="G181" s="110"/>
      <c r="H181" s="34"/>
    </row>
    <row r="182" spans="4:8">
      <c r="D182" s="35"/>
      <c r="E182" s="35"/>
      <c r="F182" s="35"/>
      <c r="G182" s="110"/>
      <c r="H182" s="34"/>
    </row>
    <row r="183" spans="4:8">
      <c r="D183" s="35"/>
      <c r="E183" s="35"/>
      <c r="F183" s="35"/>
      <c r="G183" s="110"/>
      <c r="H183" s="34"/>
    </row>
    <row r="184" spans="4:8">
      <c r="D184" s="35"/>
      <c r="E184" s="35"/>
      <c r="F184" s="35"/>
      <c r="G184" s="110"/>
      <c r="H184" s="34"/>
    </row>
    <row r="185" spans="4:8">
      <c r="D185" s="35"/>
      <c r="E185" s="35"/>
      <c r="F185" s="35"/>
      <c r="G185" s="110"/>
      <c r="H185" s="34"/>
    </row>
    <row r="186" spans="4:8">
      <c r="D186" s="35"/>
      <c r="E186" s="35"/>
      <c r="F186" s="35"/>
      <c r="G186" s="110"/>
      <c r="H186" s="34"/>
    </row>
    <row r="187" spans="4:8">
      <c r="D187" s="35"/>
      <c r="E187" s="35"/>
      <c r="F187" s="35"/>
      <c r="G187" s="110"/>
      <c r="H187" s="34"/>
    </row>
    <row r="188" spans="4:8">
      <c r="D188" s="35"/>
      <c r="E188" s="35"/>
      <c r="F188" s="35"/>
      <c r="G188" s="110"/>
      <c r="H188" s="34"/>
    </row>
    <row r="189" spans="4:8">
      <c r="D189" s="35"/>
      <c r="E189" s="35"/>
      <c r="F189" s="35"/>
      <c r="G189" s="110"/>
      <c r="H189" s="34"/>
    </row>
    <row r="190" spans="4:8">
      <c r="D190" s="35"/>
      <c r="E190" s="35"/>
      <c r="F190" s="35"/>
      <c r="G190" s="110"/>
      <c r="H190" s="34"/>
    </row>
    <row r="191" spans="4:8">
      <c r="D191" s="35"/>
      <c r="E191" s="35"/>
      <c r="F191" s="35"/>
      <c r="G191" s="110"/>
      <c r="H191" s="34"/>
    </row>
    <row r="192" spans="4:8">
      <c r="D192" s="35"/>
      <c r="E192" s="35"/>
      <c r="F192" s="35"/>
      <c r="G192" s="110"/>
      <c r="H192" s="34"/>
    </row>
    <row r="193" spans="4:8">
      <c r="D193" s="35"/>
      <c r="E193" s="35"/>
      <c r="F193" s="35"/>
      <c r="G193" s="110"/>
      <c r="H193" s="34"/>
    </row>
    <row r="194" spans="4:8">
      <c r="D194" s="35"/>
      <c r="E194" s="35"/>
      <c r="F194" s="35"/>
      <c r="G194" s="110"/>
      <c r="H194" s="34"/>
    </row>
    <row r="195" spans="4:8">
      <c r="D195" s="35"/>
      <c r="E195" s="35"/>
      <c r="F195" s="35"/>
      <c r="G195" s="110"/>
      <c r="H195" s="34"/>
    </row>
    <row r="196" spans="4:8">
      <c r="D196" s="35"/>
      <c r="E196" s="35"/>
      <c r="F196" s="35"/>
      <c r="G196" s="110"/>
      <c r="H196" s="34"/>
    </row>
    <row r="197" spans="4:8">
      <c r="D197" s="35"/>
      <c r="E197" s="35"/>
      <c r="F197" s="35"/>
      <c r="G197" s="110"/>
      <c r="H197" s="34"/>
    </row>
    <row r="198" spans="4:8">
      <c r="D198" s="35"/>
      <c r="E198" s="35"/>
      <c r="F198" s="35"/>
      <c r="G198" s="110"/>
      <c r="H198" s="34"/>
    </row>
    <row r="199" spans="4:8">
      <c r="D199" s="35"/>
      <c r="E199" s="35"/>
      <c r="F199" s="35"/>
      <c r="G199" s="110"/>
      <c r="H199" s="34"/>
    </row>
    <row r="200" spans="4:8">
      <c r="D200" s="35"/>
      <c r="E200" s="35"/>
      <c r="F200" s="35"/>
      <c r="G200" s="110"/>
      <c r="H200" s="34"/>
    </row>
    <row r="201" spans="4:8">
      <c r="D201" s="35"/>
      <c r="E201" s="35"/>
      <c r="F201" s="35"/>
      <c r="G201" s="110"/>
      <c r="H201" s="34"/>
    </row>
    <row r="202" spans="4:8">
      <c r="D202" s="35"/>
      <c r="E202" s="35"/>
      <c r="F202" s="35"/>
      <c r="G202" s="110"/>
      <c r="H202" s="34"/>
    </row>
    <row r="203" spans="4:8">
      <c r="D203" s="35"/>
      <c r="E203" s="35"/>
      <c r="F203" s="35"/>
      <c r="G203" s="110"/>
      <c r="H203" s="34"/>
    </row>
    <row r="204" spans="4:8">
      <c r="D204" s="35"/>
      <c r="E204" s="35"/>
      <c r="F204" s="35"/>
      <c r="G204" s="110"/>
      <c r="H204" s="34"/>
    </row>
    <row r="205" spans="4:8">
      <c r="D205" s="35"/>
      <c r="E205" s="35"/>
      <c r="F205" s="35"/>
      <c r="G205" s="110"/>
      <c r="H205" s="34"/>
    </row>
    <row r="206" spans="4:8">
      <c r="D206" s="35"/>
      <c r="E206" s="35"/>
      <c r="F206" s="35"/>
      <c r="G206" s="110"/>
      <c r="H206" s="34"/>
    </row>
    <row r="207" spans="4:8">
      <c r="D207" s="35"/>
      <c r="E207" s="35"/>
      <c r="F207" s="35"/>
      <c r="G207" s="110"/>
      <c r="H207" s="34"/>
    </row>
    <row r="208" spans="4:8">
      <c r="D208" s="35"/>
      <c r="E208" s="35"/>
      <c r="F208" s="35"/>
      <c r="G208" s="110"/>
      <c r="H208" s="34"/>
    </row>
    <row r="209" spans="4:8">
      <c r="D209" s="35"/>
      <c r="E209" s="35"/>
      <c r="F209" s="35"/>
      <c r="G209" s="110"/>
      <c r="H209" s="34"/>
    </row>
    <row r="210" spans="4:8">
      <c r="D210" s="35"/>
      <c r="E210" s="35"/>
      <c r="F210" s="35"/>
      <c r="G210" s="110"/>
      <c r="H210" s="34"/>
    </row>
    <row r="211" spans="4:8">
      <c r="D211" s="35"/>
      <c r="E211" s="35"/>
      <c r="F211" s="35"/>
      <c r="G211" s="110"/>
      <c r="H211" s="34"/>
    </row>
    <row r="212" spans="4:8">
      <c r="D212" s="35"/>
      <c r="E212" s="35"/>
      <c r="F212" s="35"/>
      <c r="G212" s="110"/>
      <c r="H212" s="34"/>
    </row>
    <row r="213" spans="4:8">
      <c r="D213" s="35"/>
      <c r="E213" s="35"/>
      <c r="F213" s="35"/>
      <c r="G213" s="110"/>
      <c r="H213" s="34"/>
    </row>
    <row r="214" spans="4:8">
      <c r="D214" s="35"/>
      <c r="E214" s="35"/>
      <c r="F214" s="35"/>
      <c r="G214" s="110"/>
      <c r="H214" s="34"/>
    </row>
    <row r="215" spans="4:8">
      <c r="D215" s="35"/>
      <c r="E215" s="35"/>
      <c r="F215" s="35"/>
      <c r="G215" s="110"/>
      <c r="H215" s="34"/>
    </row>
    <row r="216" spans="4:8">
      <c r="D216" s="35"/>
      <c r="E216" s="35"/>
      <c r="F216" s="35"/>
      <c r="G216" s="110"/>
      <c r="H216" s="34"/>
    </row>
    <row r="217" spans="4:8">
      <c r="D217" s="35"/>
      <c r="E217" s="35"/>
      <c r="F217" s="35"/>
      <c r="G217" s="110"/>
      <c r="H217" s="34"/>
    </row>
    <row r="218" spans="4:8">
      <c r="D218" s="35"/>
      <c r="E218" s="35"/>
      <c r="F218" s="35"/>
      <c r="G218" s="110"/>
      <c r="H218" s="34"/>
    </row>
    <row r="219" spans="4:8">
      <c r="D219" s="35"/>
      <c r="E219" s="35"/>
      <c r="F219" s="35"/>
      <c r="G219" s="110"/>
      <c r="H219" s="34"/>
    </row>
    <row r="220" spans="4:8">
      <c r="D220" s="35"/>
      <c r="E220" s="35"/>
      <c r="F220" s="35"/>
      <c r="G220" s="110"/>
      <c r="H220" s="34"/>
    </row>
    <row r="221" spans="4:8">
      <c r="D221" s="35"/>
      <c r="E221" s="35"/>
      <c r="F221" s="35"/>
      <c r="G221" s="110"/>
      <c r="H221" s="34"/>
    </row>
    <row r="222" spans="4:8">
      <c r="D222" s="35"/>
      <c r="E222" s="35"/>
      <c r="F222" s="35"/>
      <c r="G222" s="110"/>
      <c r="H222" s="34"/>
    </row>
    <row r="223" spans="4:8">
      <c r="D223" s="35"/>
      <c r="E223" s="35"/>
      <c r="F223" s="35"/>
      <c r="G223" s="110"/>
      <c r="H223" s="34"/>
    </row>
    <row r="224" spans="4:8">
      <c r="D224" s="35"/>
      <c r="E224" s="35"/>
      <c r="F224" s="35"/>
      <c r="G224" s="110"/>
      <c r="H224" s="34"/>
    </row>
    <row r="225" spans="4:8">
      <c r="D225" s="35"/>
      <c r="E225" s="35"/>
      <c r="F225" s="35"/>
      <c r="G225" s="110"/>
      <c r="H225" s="34"/>
    </row>
    <row r="226" spans="4:8">
      <c r="D226" s="35"/>
      <c r="E226" s="35"/>
      <c r="F226" s="35"/>
      <c r="G226" s="110"/>
      <c r="H226" s="34"/>
    </row>
    <row r="227" spans="4:8">
      <c r="D227" s="35"/>
      <c r="E227" s="35"/>
      <c r="F227" s="35"/>
      <c r="G227" s="110"/>
      <c r="H227" s="34"/>
    </row>
    <row r="228" spans="4:8">
      <c r="D228" s="35"/>
      <c r="E228" s="35"/>
      <c r="F228" s="35"/>
      <c r="G228" s="110"/>
      <c r="H228" s="34"/>
    </row>
    <row r="229" spans="4:8">
      <c r="D229" s="35"/>
      <c r="E229" s="35"/>
      <c r="F229" s="35"/>
      <c r="G229" s="110"/>
      <c r="H229" s="34"/>
    </row>
    <row r="230" spans="4:8">
      <c r="D230" s="35"/>
      <c r="E230" s="35"/>
      <c r="F230" s="35"/>
      <c r="H230" s="34"/>
    </row>
    <row r="231" spans="4:8">
      <c r="D231" s="35"/>
      <c r="E231" s="35"/>
      <c r="F231" s="35"/>
      <c r="H231" s="34"/>
    </row>
    <row r="232" spans="4:8">
      <c r="D232" s="35"/>
      <c r="E232" s="35"/>
      <c r="F232" s="35"/>
      <c r="H232" s="34"/>
    </row>
    <row r="233" spans="4:8">
      <c r="D233" s="35"/>
      <c r="E233" s="35"/>
      <c r="F233" s="35"/>
      <c r="H233" s="34"/>
    </row>
    <row r="234" spans="4:8">
      <c r="D234" s="35"/>
      <c r="E234" s="35"/>
      <c r="F234" s="35"/>
      <c r="H234" s="34"/>
    </row>
    <row r="235" spans="4:8">
      <c r="D235" s="35"/>
      <c r="E235" s="35"/>
      <c r="F235" s="35"/>
      <c r="H235" s="34"/>
    </row>
    <row r="236" spans="4:8">
      <c r="D236" s="35"/>
      <c r="E236" s="35"/>
      <c r="F236" s="35"/>
    </row>
    <row r="237" spans="4:8">
      <c r="D237" s="35"/>
      <c r="E237" s="35"/>
      <c r="F237" s="35"/>
    </row>
    <row r="238" spans="4:8">
      <c r="D238" s="35"/>
      <c r="E238" s="35"/>
      <c r="F238" s="35"/>
    </row>
    <row r="239" spans="4:8">
      <c r="D239" s="35"/>
      <c r="E239" s="35"/>
      <c r="F239" s="35"/>
    </row>
    <row r="240" spans="4:8">
      <c r="D240" s="35"/>
      <c r="E240" s="35"/>
      <c r="F240" s="35"/>
    </row>
    <row r="241" spans="4:6">
      <c r="D241" s="35"/>
      <c r="E241" s="35"/>
      <c r="F241" s="35"/>
    </row>
    <row r="242" spans="4:6">
      <c r="D242" s="35"/>
      <c r="E242" s="35"/>
      <c r="F242" s="35"/>
    </row>
    <row r="243" spans="4:6">
      <c r="D243" s="35"/>
      <c r="E243" s="35"/>
      <c r="F243" s="35"/>
    </row>
    <row r="244" spans="4:6">
      <c r="D244" s="35"/>
      <c r="E244" s="35"/>
      <c r="F244" s="35"/>
    </row>
  </sheetData>
  <protectedRanges>
    <protectedRange algorithmName="SHA-512" hashValue="R8frfBQ/MhInQYm+jLEgMwgPwCkrGPIUaxyIFLRSCn/+fIsUU6bmJDax/r7gTh2PEAEvgODYwg0rRRjqSM/oww==" saltValue="tbZzHO5lCNHCDH5y3XGZag==" spinCount="100000" sqref="C10" name="Range1_4"/>
    <protectedRange algorithmName="SHA-512" hashValue="R8frfBQ/MhInQYm+jLEgMwgPwCkrGPIUaxyIFLRSCn/+fIsUU6bmJDax/r7gTh2PEAEvgODYwg0rRRjqSM/oww==" saltValue="tbZzHO5lCNHCDH5y3XGZag==" spinCount="100000" sqref="C11" name="Range1_5"/>
    <protectedRange algorithmName="SHA-512" hashValue="R8frfBQ/MhInQYm+jLEgMwgPwCkrGPIUaxyIFLRSCn/+fIsUU6bmJDax/r7gTh2PEAEvgODYwg0rRRjqSM/oww==" saltValue="tbZzHO5lCNHCDH5y3XGZag==" spinCount="100000" sqref="C12" name="Range1_6"/>
    <protectedRange algorithmName="SHA-512" hashValue="R8frfBQ/MhInQYm+jLEgMwgPwCkrGPIUaxyIFLRSCn/+fIsUU6bmJDax/r7gTh2PEAEvgODYwg0rRRjqSM/oww==" saltValue="tbZzHO5lCNHCDH5y3XGZag==" spinCount="100000" sqref="C13" name="Range1_7"/>
    <protectedRange algorithmName="SHA-512" hashValue="R8frfBQ/MhInQYm+jLEgMwgPwCkrGPIUaxyIFLRSCn/+fIsUU6bmJDax/r7gTh2PEAEvgODYwg0rRRjqSM/oww==" saltValue="tbZzHO5lCNHCDH5y3XGZag==" spinCount="100000" sqref="C14" name="Range1_8"/>
    <protectedRange algorithmName="SHA-512" hashValue="R8frfBQ/MhInQYm+jLEgMwgPwCkrGPIUaxyIFLRSCn/+fIsUU6bmJDax/r7gTh2PEAEvgODYwg0rRRjqSM/oww==" saltValue="tbZzHO5lCNHCDH5y3XGZag==" spinCount="100000" sqref="D17" name="Range1_9"/>
    <protectedRange algorithmName="SHA-512" hashValue="R8frfBQ/MhInQYm+jLEgMwgPwCkrGPIUaxyIFLRSCn/+fIsUU6bmJDax/r7gTh2PEAEvgODYwg0rRRjqSM/oww==" saltValue="tbZzHO5lCNHCDH5y3XGZag==" spinCount="100000" sqref="C24" name="Range1"/>
    <protectedRange algorithmName="SHA-512" hashValue="R8frfBQ/MhInQYm+jLEgMwgPwCkrGPIUaxyIFLRSCn/+fIsUU6bmJDax/r7gTh2PEAEvgODYwg0rRRjqSM/oww==" saltValue="tbZzHO5lCNHCDH5y3XGZag==" spinCount="100000" sqref="D25:D28" name="Range1_3"/>
    <protectedRange algorithmName="SHA-512" hashValue="R8frfBQ/MhInQYm+jLEgMwgPwCkrGPIUaxyIFLRSCn/+fIsUU6bmJDax/r7gTh2PEAEvgODYwg0rRRjqSM/oww==" saltValue="tbZzHO5lCNHCDH5y3XGZag==" spinCount="100000" sqref="F26:F27" name="Range1_10"/>
    <protectedRange algorithmName="SHA-512" hashValue="R8frfBQ/MhInQYm+jLEgMwgPwCkrGPIUaxyIFLRSCn/+fIsUU6bmJDax/r7gTh2PEAEvgODYwg0rRRjqSM/oww==" saltValue="tbZzHO5lCNHCDH5y3XGZag==" spinCount="100000" sqref="C27" name="Range1_11"/>
    <protectedRange algorithmName="SHA-512" hashValue="R8frfBQ/MhInQYm+jLEgMwgPwCkrGPIUaxyIFLRSCn/+fIsUU6bmJDax/r7gTh2PEAEvgODYwg0rRRjqSM/oww==" saltValue="tbZzHO5lCNHCDH5y3XGZag==" spinCount="100000" sqref="C28" name="Range1_12"/>
    <protectedRange algorithmName="SHA-512" hashValue="R8frfBQ/MhInQYm+jLEgMwgPwCkrGPIUaxyIFLRSCn/+fIsUU6bmJDax/r7gTh2PEAEvgODYwg0rRRjqSM/oww==" saltValue="tbZzHO5lCNHCDH5y3XGZag==" spinCount="100000" sqref="F28" name="Range1_13"/>
    <protectedRange algorithmName="SHA-512" hashValue="R8frfBQ/MhInQYm+jLEgMwgPwCkrGPIUaxyIFLRSCn/+fIsUU6bmJDax/r7gTh2PEAEvgODYwg0rRRjqSM/oww==" saltValue="tbZzHO5lCNHCDH5y3XGZag==" spinCount="100000" sqref="C32" name="Range1_14"/>
    <protectedRange algorithmName="SHA-512" hashValue="R8frfBQ/MhInQYm+jLEgMwgPwCkrGPIUaxyIFLRSCn/+fIsUU6bmJDax/r7gTh2PEAEvgODYwg0rRRjqSM/oww==" saltValue="tbZzHO5lCNHCDH5y3XGZag==" spinCount="100000" sqref="F47 F33:F34" name="Range1_15"/>
    <protectedRange algorithmName="SHA-512" hashValue="R8frfBQ/MhInQYm+jLEgMwgPwCkrGPIUaxyIFLRSCn/+fIsUU6bmJDax/r7gTh2PEAEvgODYwg0rRRjqSM/oww==" saltValue="tbZzHO5lCNHCDH5y3XGZag==" spinCount="100000" sqref="B40" name="Range1_16"/>
    <protectedRange algorithmName="SHA-512" hashValue="R8frfBQ/MhInQYm+jLEgMwgPwCkrGPIUaxyIFLRSCn/+fIsUU6bmJDax/r7gTh2PEAEvgODYwg0rRRjqSM/oww==" saltValue="tbZzHO5lCNHCDH5y3XGZag==" spinCount="100000" sqref="C40" name="Range1_17"/>
    <protectedRange algorithmName="SHA-512" hashValue="R8frfBQ/MhInQYm+jLEgMwgPwCkrGPIUaxyIFLRSCn/+fIsUU6bmJDax/r7gTh2PEAEvgODYwg0rRRjqSM/oww==" saltValue="tbZzHO5lCNHCDH5y3XGZag==" spinCount="100000" sqref="F51:F53" name="Range1_20"/>
    <protectedRange algorithmName="SHA-512" hashValue="R8frfBQ/MhInQYm+jLEgMwgPwCkrGPIUaxyIFLRSCn/+fIsUU6bmJDax/r7gTh2PEAEvgODYwg0rRRjqSM/oww==" saltValue="tbZzHO5lCNHCDH5y3XGZag==" spinCount="100000" sqref="C7" name="Range1_26"/>
    <protectedRange algorithmName="SHA-512" hashValue="R8frfBQ/MhInQYm+jLEgMwgPwCkrGPIUaxyIFLRSCn/+fIsUU6bmJDax/r7gTh2PEAEvgODYwg0rRRjqSM/oww==" saltValue="tbZzHO5lCNHCDH5y3XGZag==" spinCount="100000" sqref="C8:C9" name="Range1_27"/>
  </protectedRanges>
  <mergeCells count="4">
    <mergeCell ref="A1:H1"/>
    <mergeCell ref="A2:H2"/>
    <mergeCell ref="A3:C3"/>
    <mergeCell ref="A46:C46"/>
  </mergeCells>
  <pageMargins left="0.55118110236220474" right="0.39370078740157483" top="0.70866141732283472" bottom="0.47244094488188981" header="0.31496062992125984" footer="0.31496062992125984"/>
  <pageSetup paperSize="9" scale="80" fitToHeight="0" orientation="portrait" r:id="rId1"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0"/>
  <sheetViews>
    <sheetView zoomScale="85" zoomScaleNormal="85" workbookViewId="0">
      <pane ySplit="4" topLeftCell="A135" activePane="bottomLeft" state="frozen"/>
      <selection pane="bottomLeft" activeCell="M1" sqref="M1:M1048576"/>
    </sheetView>
  </sheetViews>
  <sheetFormatPr defaultRowHeight="12.75"/>
  <cols>
    <col min="1" max="1" width="4.28515625" style="67" customWidth="1"/>
    <col min="2" max="2" width="5.28515625" style="67" customWidth="1"/>
    <col min="3" max="3" width="43.5703125" style="67" customWidth="1"/>
    <col min="4" max="4" width="12.7109375" style="161" customWidth="1"/>
    <col min="5" max="5" width="12.85546875" style="161" customWidth="1"/>
    <col min="6" max="6" width="13" style="67" customWidth="1"/>
    <col min="7" max="7" width="8.5703125" style="67" customWidth="1"/>
    <col min="8" max="8" width="8.28515625" style="67" customWidth="1"/>
    <col min="9" max="9" width="0.28515625" style="67" hidden="1" customWidth="1"/>
    <col min="10" max="10" width="0.140625" style="67" hidden="1" customWidth="1"/>
    <col min="11" max="11" width="11.28515625" style="67" customWidth="1"/>
    <col min="12" max="12" width="12.7109375" style="67" bestFit="1" customWidth="1"/>
    <col min="13" max="250" width="9.140625" style="67"/>
    <col min="251" max="251" width="4.28515625" style="67" customWidth="1"/>
    <col min="252" max="252" width="5.28515625" style="67" customWidth="1"/>
    <col min="253" max="253" width="44.85546875" style="67" customWidth="1"/>
    <col min="254" max="254" width="13.7109375" style="67" customWidth="1"/>
    <col min="255" max="255" width="13.140625" style="67" customWidth="1"/>
    <col min="256" max="256" width="13.7109375" style="67" customWidth="1"/>
    <col min="257" max="258" width="9.5703125" style="67" customWidth="1"/>
    <col min="259" max="260" width="0" style="67" hidden="1" customWidth="1"/>
    <col min="261" max="506" width="9.140625" style="67"/>
    <col min="507" max="507" width="4.28515625" style="67" customWidth="1"/>
    <col min="508" max="508" width="5.28515625" style="67" customWidth="1"/>
    <col min="509" max="509" width="44.85546875" style="67" customWidth="1"/>
    <col min="510" max="510" width="13.7109375" style="67" customWidth="1"/>
    <col min="511" max="511" width="13.140625" style="67" customWidth="1"/>
    <col min="512" max="512" width="13.7109375" style="67" customWidth="1"/>
    <col min="513" max="514" width="9.5703125" style="67" customWidth="1"/>
    <col min="515" max="516" width="0" style="67" hidden="1" customWidth="1"/>
    <col min="517" max="762" width="9.140625" style="67"/>
    <col min="763" max="763" width="4.28515625" style="67" customWidth="1"/>
    <col min="764" max="764" width="5.28515625" style="67" customWidth="1"/>
    <col min="765" max="765" width="44.85546875" style="67" customWidth="1"/>
    <col min="766" max="766" width="13.7109375" style="67" customWidth="1"/>
    <col min="767" max="767" width="13.140625" style="67" customWidth="1"/>
    <col min="768" max="768" width="13.7109375" style="67" customWidth="1"/>
    <col min="769" max="770" width="9.5703125" style="67" customWidth="1"/>
    <col min="771" max="772" width="0" style="67" hidden="1" customWidth="1"/>
    <col min="773" max="1018" width="9.140625" style="67"/>
    <col min="1019" max="1019" width="4.28515625" style="67" customWidth="1"/>
    <col min="1020" max="1020" width="5.28515625" style="67" customWidth="1"/>
    <col min="1021" max="1021" width="44.85546875" style="67" customWidth="1"/>
    <col min="1022" max="1022" width="13.7109375" style="67" customWidth="1"/>
    <col min="1023" max="1023" width="13.140625" style="67" customWidth="1"/>
    <col min="1024" max="1024" width="13.7109375" style="67" customWidth="1"/>
    <col min="1025" max="1026" width="9.5703125" style="67" customWidth="1"/>
    <col min="1027" max="1028" width="0" style="67" hidden="1" customWidth="1"/>
    <col min="1029" max="1274" width="9.140625" style="67"/>
    <col min="1275" max="1275" width="4.28515625" style="67" customWidth="1"/>
    <col min="1276" max="1276" width="5.28515625" style="67" customWidth="1"/>
    <col min="1277" max="1277" width="44.85546875" style="67" customWidth="1"/>
    <col min="1278" max="1278" width="13.7109375" style="67" customWidth="1"/>
    <col min="1279" max="1279" width="13.140625" style="67" customWidth="1"/>
    <col min="1280" max="1280" width="13.7109375" style="67" customWidth="1"/>
    <col min="1281" max="1282" width="9.5703125" style="67" customWidth="1"/>
    <col min="1283" max="1284" width="0" style="67" hidden="1" customWidth="1"/>
    <col min="1285" max="1530" width="9.140625" style="67"/>
    <col min="1531" max="1531" width="4.28515625" style="67" customWidth="1"/>
    <col min="1532" max="1532" width="5.28515625" style="67" customWidth="1"/>
    <col min="1533" max="1533" width="44.85546875" style="67" customWidth="1"/>
    <col min="1534" max="1534" width="13.7109375" style="67" customWidth="1"/>
    <col min="1535" max="1535" width="13.140625" style="67" customWidth="1"/>
    <col min="1536" max="1536" width="13.7109375" style="67" customWidth="1"/>
    <col min="1537" max="1538" width="9.5703125" style="67" customWidth="1"/>
    <col min="1539" max="1540" width="0" style="67" hidden="1" customWidth="1"/>
    <col min="1541" max="1786" width="9.140625" style="67"/>
    <col min="1787" max="1787" width="4.28515625" style="67" customWidth="1"/>
    <col min="1788" max="1788" width="5.28515625" style="67" customWidth="1"/>
    <col min="1789" max="1789" width="44.85546875" style="67" customWidth="1"/>
    <col min="1790" max="1790" width="13.7109375" style="67" customWidth="1"/>
    <col min="1791" max="1791" width="13.140625" style="67" customWidth="1"/>
    <col min="1792" max="1792" width="13.7109375" style="67" customWidth="1"/>
    <col min="1793" max="1794" width="9.5703125" style="67" customWidth="1"/>
    <col min="1795" max="1796" width="0" style="67" hidden="1" customWidth="1"/>
    <col min="1797" max="2042" width="9.140625" style="67"/>
    <col min="2043" max="2043" width="4.28515625" style="67" customWidth="1"/>
    <col min="2044" max="2044" width="5.28515625" style="67" customWidth="1"/>
    <col min="2045" max="2045" width="44.85546875" style="67" customWidth="1"/>
    <col min="2046" max="2046" width="13.7109375" style="67" customWidth="1"/>
    <col min="2047" max="2047" width="13.140625" style="67" customWidth="1"/>
    <col min="2048" max="2048" width="13.7109375" style="67" customWidth="1"/>
    <col min="2049" max="2050" width="9.5703125" style="67" customWidth="1"/>
    <col min="2051" max="2052" width="0" style="67" hidden="1" customWidth="1"/>
    <col min="2053" max="2298" width="9.140625" style="67"/>
    <col min="2299" max="2299" width="4.28515625" style="67" customWidth="1"/>
    <col min="2300" max="2300" width="5.28515625" style="67" customWidth="1"/>
    <col min="2301" max="2301" width="44.85546875" style="67" customWidth="1"/>
    <col min="2302" max="2302" width="13.7109375" style="67" customWidth="1"/>
    <col min="2303" max="2303" width="13.140625" style="67" customWidth="1"/>
    <col min="2304" max="2304" width="13.7109375" style="67" customWidth="1"/>
    <col min="2305" max="2306" width="9.5703125" style="67" customWidth="1"/>
    <col min="2307" max="2308" width="0" style="67" hidden="1" customWidth="1"/>
    <col min="2309" max="2554" width="9.140625" style="67"/>
    <col min="2555" max="2555" width="4.28515625" style="67" customWidth="1"/>
    <col min="2556" max="2556" width="5.28515625" style="67" customWidth="1"/>
    <col min="2557" max="2557" width="44.85546875" style="67" customWidth="1"/>
    <col min="2558" max="2558" width="13.7109375" style="67" customWidth="1"/>
    <col min="2559" max="2559" width="13.140625" style="67" customWidth="1"/>
    <col min="2560" max="2560" width="13.7109375" style="67" customWidth="1"/>
    <col min="2561" max="2562" width="9.5703125" style="67" customWidth="1"/>
    <col min="2563" max="2564" width="0" style="67" hidden="1" customWidth="1"/>
    <col min="2565" max="2810" width="9.140625" style="67"/>
    <col min="2811" max="2811" width="4.28515625" style="67" customWidth="1"/>
    <col min="2812" max="2812" width="5.28515625" style="67" customWidth="1"/>
    <col min="2813" max="2813" width="44.85546875" style="67" customWidth="1"/>
    <col min="2814" max="2814" width="13.7109375" style="67" customWidth="1"/>
    <col min="2815" max="2815" width="13.140625" style="67" customWidth="1"/>
    <col min="2816" max="2816" width="13.7109375" style="67" customWidth="1"/>
    <col min="2817" max="2818" width="9.5703125" style="67" customWidth="1"/>
    <col min="2819" max="2820" width="0" style="67" hidden="1" customWidth="1"/>
    <col min="2821" max="3066" width="9.140625" style="67"/>
    <col min="3067" max="3067" width="4.28515625" style="67" customWidth="1"/>
    <col min="3068" max="3068" width="5.28515625" style="67" customWidth="1"/>
    <col min="3069" max="3069" width="44.85546875" style="67" customWidth="1"/>
    <col min="3070" max="3070" width="13.7109375" style="67" customWidth="1"/>
    <col min="3071" max="3071" width="13.140625" style="67" customWidth="1"/>
    <col min="3072" max="3072" width="13.7109375" style="67" customWidth="1"/>
    <col min="3073" max="3074" width="9.5703125" style="67" customWidth="1"/>
    <col min="3075" max="3076" width="0" style="67" hidden="1" customWidth="1"/>
    <col min="3077" max="3322" width="9.140625" style="67"/>
    <col min="3323" max="3323" width="4.28515625" style="67" customWidth="1"/>
    <col min="3324" max="3324" width="5.28515625" style="67" customWidth="1"/>
    <col min="3325" max="3325" width="44.85546875" style="67" customWidth="1"/>
    <col min="3326" max="3326" width="13.7109375" style="67" customWidth="1"/>
    <col min="3327" max="3327" width="13.140625" style="67" customWidth="1"/>
    <col min="3328" max="3328" width="13.7109375" style="67" customWidth="1"/>
    <col min="3329" max="3330" width="9.5703125" style="67" customWidth="1"/>
    <col min="3331" max="3332" width="0" style="67" hidden="1" customWidth="1"/>
    <col min="3333" max="3578" width="9.140625" style="67"/>
    <col min="3579" max="3579" width="4.28515625" style="67" customWidth="1"/>
    <col min="3580" max="3580" width="5.28515625" style="67" customWidth="1"/>
    <col min="3581" max="3581" width="44.85546875" style="67" customWidth="1"/>
    <col min="3582" max="3582" width="13.7109375" style="67" customWidth="1"/>
    <col min="3583" max="3583" width="13.140625" style="67" customWidth="1"/>
    <col min="3584" max="3584" width="13.7109375" style="67" customWidth="1"/>
    <col min="3585" max="3586" width="9.5703125" style="67" customWidth="1"/>
    <col min="3587" max="3588" width="0" style="67" hidden="1" customWidth="1"/>
    <col min="3589" max="3834" width="9.140625" style="67"/>
    <col min="3835" max="3835" width="4.28515625" style="67" customWidth="1"/>
    <col min="3836" max="3836" width="5.28515625" style="67" customWidth="1"/>
    <col min="3837" max="3837" width="44.85546875" style="67" customWidth="1"/>
    <col min="3838" max="3838" width="13.7109375" style="67" customWidth="1"/>
    <col min="3839" max="3839" width="13.140625" style="67" customWidth="1"/>
    <col min="3840" max="3840" width="13.7109375" style="67" customWidth="1"/>
    <col min="3841" max="3842" width="9.5703125" style="67" customWidth="1"/>
    <col min="3843" max="3844" width="0" style="67" hidden="1" customWidth="1"/>
    <col min="3845" max="4090" width="9.140625" style="67"/>
    <col min="4091" max="4091" width="4.28515625" style="67" customWidth="1"/>
    <col min="4092" max="4092" width="5.28515625" style="67" customWidth="1"/>
    <col min="4093" max="4093" width="44.85546875" style="67" customWidth="1"/>
    <col min="4094" max="4094" width="13.7109375" style="67" customWidth="1"/>
    <col min="4095" max="4095" width="13.140625" style="67" customWidth="1"/>
    <col min="4096" max="4096" width="13.7109375" style="67" customWidth="1"/>
    <col min="4097" max="4098" width="9.5703125" style="67" customWidth="1"/>
    <col min="4099" max="4100" width="0" style="67" hidden="1" customWidth="1"/>
    <col min="4101" max="4346" width="9.140625" style="67"/>
    <col min="4347" max="4347" width="4.28515625" style="67" customWidth="1"/>
    <col min="4348" max="4348" width="5.28515625" style="67" customWidth="1"/>
    <col min="4349" max="4349" width="44.85546875" style="67" customWidth="1"/>
    <col min="4350" max="4350" width="13.7109375" style="67" customWidth="1"/>
    <col min="4351" max="4351" width="13.140625" style="67" customWidth="1"/>
    <col min="4352" max="4352" width="13.7109375" style="67" customWidth="1"/>
    <col min="4353" max="4354" width="9.5703125" style="67" customWidth="1"/>
    <col min="4355" max="4356" width="0" style="67" hidden="1" customWidth="1"/>
    <col min="4357" max="4602" width="9.140625" style="67"/>
    <col min="4603" max="4603" width="4.28515625" style="67" customWidth="1"/>
    <col min="4604" max="4604" width="5.28515625" style="67" customWidth="1"/>
    <col min="4605" max="4605" width="44.85546875" style="67" customWidth="1"/>
    <col min="4606" max="4606" width="13.7109375" style="67" customWidth="1"/>
    <col min="4607" max="4607" width="13.140625" style="67" customWidth="1"/>
    <col min="4608" max="4608" width="13.7109375" style="67" customWidth="1"/>
    <col min="4609" max="4610" width="9.5703125" style="67" customWidth="1"/>
    <col min="4611" max="4612" width="0" style="67" hidden="1" customWidth="1"/>
    <col min="4613" max="4858" width="9.140625" style="67"/>
    <col min="4859" max="4859" width="4.28515625" style="67" customWidth="1"/>
    <col min="4860" max="4860" width="5.28515625" style="67" customWidth="1"/>
    <col min="4861" max="4861" width="44.85546875" style="67" customWidth="1"/>
    <col min="4862" max="4862" width="13.7109375" style="67" customWidth="1"/>
    <col min="4863" max="4863" width="13.140625" style="67" customWidth="1"/>
    <col min="4864" max="4864" width="13.7109375" style="67" customWidth="1"/>
    <col min="4865" max="4866" width="9.5703125" style="67" customWidth="1"/>
    <col min="4867" max="4868" width="0" style="67" hidden="1" customWidth="1"/>
    <col min="4869" max="5114" width="9.140625" style="67"/>
    <col min="5115" max="5115" width="4.28515625" style="67" customWidth="1"/>
    <col min="5116" max="5116" width="5.28515625" style="67" customWidth="1"/>
    <col min="5117" max="5117" width="44.85546875" style="67" customWidth="1"/>
    <col min="5118" max="5118" width="13.7109375" style="67" customWidth="1"/>
    <col min="5119" max="5119" width="13.140625" style="67" customWidth="1"/>
    <col min="5120" max="5120" width="13.7109375" style="67" customWidth="1"/>
    <col min="5121" max="5122" width="9.5703125" style="67" customWidth="1"/>
    <col min="5123" max="5124" width="0" style="67" hidden="1" customWidth="1"/>
    <col min="5125" max="5370" width="9.140625" style="67"/>
    <col min="5371" max="5371" width="4.28515625" style="67" customWidth="1"/>
    <col min="5372" max="5372" width="5.28515625" style="67" customWidth="1"/>
    <col min="5373" max="5373" width="44.85546875" style="67" customWidth="1"/>
    <col min="5374" max="5374" width="13.7109375" style="67" customWidth="1"/>
    <col min="5375" max="5375" width="13.140625" style="67" customWidth="1"/>
    <col min="5376" max="5376" width="13.7109375" style="67" customWidth="1"/>
    <col min="5377" max="5378" width="9.5703125" style="67" customWidth="1"/>
    <col min="5379" max="5380" width="0" style="67" hidden="1" customWidth="1"/>
    <col min="5381" max="5626" width="9.140625" style="67"/>
    <col min="5627" max="5627" width="4.28515625" style="67" customWidth="1"/>
    <col min="5628" max="5628" width="5.28515625" style="67" customWidth="1"/>
    <col min="5629" max="5629" width="44.85546875" style="67" customWidth="1"/>
    <col min="5630" max="5630" width="13.7109375" style="67" customWidth="1"/>
    <col min="5631" max="5631" width="13.140625" style="67" customWidth="1"/>
    <col min="5632" max="5632" width="13.7109375" style="67" customWidth="1"/>
    <col min="5633" max="5634" width="9.5703125" style="67" customWidth="1"/>
    <col min="5635" max="5636" width="0" style="67" hidden="1" customWidth="1"/>
    <col min="5637" max="5882" width="9.140625" style="67"/>
    <col min="5883" max="5883" width="4.28515625" style="67" customWidth="1"/>
    <col min="5884" max="5884" width="5.28515625" style="67" customWidth="1"/>
    <col min="5885" max="5885" width="44.85546875" style="67" customWidth="1"/>
    <col min="5886" max="5886" width="13.7109375" style="67" customWidth="1"/>
    <col min="5887" max="5887" width="13.140625" style="67" customWidth="1"/>
    <col min="5888" max="5888" width="13.7109375" style="67" customWidth="1"/>
    <col min="5889" max="5890" width="9.5703125" style="67" customWidth="1"/>
    <col min="5891" max="5892" width="0" style="67" hidden="1" customWidth="1"/>
    <col min="5893" max="6138" width="9.140625" style="67"/>
    <col min="6139" max="6139" width="4.28515625" style="67" customWidth="1"/>
    <col min="6140" max="6140" width="5.28515625" style="67" customWidth="1"/>
    <col min="6141" max="6141" width="44.85546875" style="67" customWidth="1"/>
    <col min="6142" max="6142" width="13.7109375" style="67" customWidth="1"/>
    <col min="6143" max="6143" width="13.140625" style="67" customWidth="1"/>
    <col min="6144" max="6144" width="13.7109375" style="67" customWidth="1"/>
    <col min="6145" max="6146" width="9.5703125" style="67" customWidth="1"/>
    <col min="6147" max="6148" width="0" style="67" hidden="1" customWidth="1"/>
    <col min="6149" max="6394" width="9.140625" style="67"/>
    <col min="6395" max="6395" width="4.28515625" style="67" customWidth="1"/>
    <col min="6396" max="6396" width="5.28515625" style="67" customWidth="1"/>
    <col min="6397" max="6397" width="44.85546875" style="67" customWidth="1"/>
    <col min="6398" max="6398" width="13.7109375" style="67" customWidth="1"/>
    <col min="6399" max="6399" width="13.140625" style="67" customWidth="1"/>
    <col min="6400" max="6400" width="13.7109375" style="67" customWidth="1"/>
    <col min="6401" max="6402" width="9.5703125" style="67" customWidth="1"/>
    <col min="6403" max="6404" width="0" style="67" hidden="1" customWidth="1"/>
    <col min="6405" max="6650" width="9.140625" style="67"/>
    <col min="6651" max="6651" width="4.28515625" style="67" customWidth="1"/>
    <col min="6652" max="6652" width="5.28515625" style="67" customWidth="1"/>
    <col min="6653" max="6653" width="44.85546875" style="67" customWidth="1"/>
    <col min="6654" max="6654" width="13.7109375" style="67" customWidth="1"/>
    <col min="6655" max="6655" width="13.140625" style="67" customWidth="1"/>
    <col min="6656" max="6656" width="13.7109375" style="67" customWidth="1"/>
    <col min="6657" max="6658" width="9.5703125" style="67" customWidth="1"/>
    <col min="6659" max="6660" width="0" style="67" hidden="1" customWidth="1"/>
    <col min="6661" max="6906" width="9.140625" style="67"/>
    <col min="6907" max="6907" width="4.28515625" style="67" customWidth="1"/>
    <col min="6908" max="6908" width="5.28515625" style="67" customWidth="1"/>
    <col min="6909" max="6909" width="44.85546875" style="67" customWidth="1"/>
    <col min="6910" max="6910" width="13.7109375" style="67" customWidth="1"/>
    <col min="6911" max="6911" width="13.140625" style="67" customWidth="1"/>
    <col min="6912" max="6912" width="13.7109375" style="67" customWidth="1"/>
    <col min="6913" max="6914" width="9.5703125" style="67" customWidth="1"/>
    <col min="6915" max="6916" width="0" style="67" hidden="1" customWidth="1"/>
    <col min="6917" max="7162" width="9.140625" style="67"/>
    <col min="7163" max="7163" width="4.28515625" style="67" customWidth="1"/>
    <col min="7164" max="7164" width="5.28515625" style="67" customWidth="1"/>
    <col min="7165" max="7165" width="44.85546875" style="67" customWidth="1"/>
    <col min="7166" max="7166" width="13.7109375" style="67" customWidth="1"/>
    <col min="7167" max="7167" width="13.140625" style="67" customWidth="1"/>
    <col min="7168" max="7168" width="13.7109375" style="67" customWidth="1"/>
    <col min="7169" max="7170" width="9.5703125" style="67" customWidth="1"/>
    <col min="7171" max="7172" width="0" style="67" hidden="1" customWidth="1"/>
    <col min="7173" max="7418" width="9.140625" style="67"/>
    <col min="7419" max="7419" width="4.28515625" style="67" customWidth="1"/>
    <col min="7420" max="7420" width="5.28515625" style="67" customWidth="1"/>
    <col min="7421" max="7421" width="44.85546875" style="67" customWidth="1"/>
    <col min="7422" max="7422" width="13.7109375" style="67" customWidth="1"/>
    <col min="7423" max="7423" width="13.140625" style="67" customWidth="1"/>
    <col min="7424" max="7424" width="13.7109375" style="67" customWidth="1"/>
    <col min="7425" max="7426" width="9.5703125" style="67" customWidth="1"/>
    <col min="7427" max="7428" width="0" style="67" hidden="1" customWidth="1"/>
    <col min="7429" max="7674" width="9.140625" style="67"/>
    <col min="7675" max="7675" width="4.28515625" style="67" customWidth="1"/>
    <col min="7676" max="7676" width="5.28515625" style="67" customWidth="1"/>
    <col min="7677" max="7677" width="44.85546875" style="67" customWidth="1"/>
    <col min="7678" max="7678" width="13.7109375" style="67" customWidth="1"/>
    <col min="7679" max="7679" width="13.140625" style="67" customWidth="1"/>
    <col min="7680" max="7680" width="13.7109375" style="67" customWidth="1"/>
    <col min="7681" max="7682" width="9.5703125" style="67" customWidth="1"/>
    <col min="7683" max="7684" width="0" style="67" hidden="1" customWidth="1"/>
    <col min="7685" max="7930" width="9.140625" style="67"/>
    <col min="7931" max="7931" width="4.28515625" style="67" customWidth="1"/>
    <col min="7932" max="7932" width="5.28515625" style="67" customWidth="1"/>
    <col min="7933" max="7933" width="44.85546875" style="67" customWidth="1"/>
    <col min="7934" max="7934" width="13.7109375" style="67" customWidth="1"/>
    <col min="7935" max="7935" width="13.140625" style="67" customWidth="1"/>
    <col min="7936" max="7936" width="13.7109375" style="67" customWidth="1"/>
    <col min="7937" max="7938" width="9.5703125" style="67" customWidth="1"/>
    <col min="7939" max="7940" width="0" style="67" hidden="1" customWidth="1"/>
    <col min="7941" max="8186" width="9.140625" style="67"/>
    <col min="8187" max="8187" width="4.28515625" style="67" customWidth="1"/>
    <col min="8188" max="8188" width="5.28515625" style="67" customWidth="1"/>
    <col min="8189" max="8189" width="44.85546875" style="67" customWidth="1"/>
    <col min="8190" max="8190" width="13.7109375" style="67" customWidth="1"/>
    <col min="8191" max="8191" width="13.140625" style="67" customWidth="1"/>
    <col min="8192" max="8192" width="13.7109375" style="67" customWidth="1"/>
    <col min="8193" max="8194" width="9.5703125" style="67" customWidth="1"/>
    <col min="8195" max="8196" width="0" style="67" hidden="1" customWidth="1"/>
    <col min="8197" max="8442" width="9.140625" style="67"/>
    <col min="8443" max="8443" width="4.28515625" style="67" customWidth="1"/>
    <col min="8444" max="8444" width="5.28515625" style="67" customWidth="1"/>
    <col min="8445" max="8445" width="44.85546875" style="67" customWidth="1"/>
    <col min="8446" max="8446" width="13.7109375" style="67" customWidth="1"/>
    <col min="8447" max="8447" width="13.140625" style="67" customWidth="1"/>
    <col min="8448" max="8448" width="13.7109375" style="67" customWidth="1"/>
    <col min="8449" max="8450" width="9.5703125" style="67" customWidth="1"/>
    <col min="8451" max="8452" width="0" style="67" hidden="1" customWidth="1"/>
    <col min="8453" max="8698" width="9.140625" style="67"/>
    <col min="8699" max="8699" width="4.28515625" style="67" customWidth="1"/>
    <col min="8700" max="8700" width="5.28515625" style="67" customWidth="1"/>
    <col min="8701" max="8701" width="44.85546875" style="67" customWidth="1"/>
    <col min="8702" max="8702" width="13.7109375" style="67" customWidth="1"/>
    <col min="8703" max="8703" width="13.140625" style="67" customWidth="1"/>
    <col min="8704" max="8704" width="13.7109375" style="67" customWidth="1"/>
    <col min="8705" max="8706" width="9.5703125" style="67" customWidth="1"/>
    <col min="8707" max="8708" width="0" style="67" hidden="1" customWidth="1"/>
    <col min="8709" max="8954" width="9.140625" style="67"/>
    <col min="8955" max="8955" width="4.28515625" style="67" customWidth="1"/>
    <col min="8956" max="8956" width="5.28515625" style="67" customWidth="1"/>
    <col min="8957" max="8957" width="44.85546875" style="67" customWidth="1"/>
    <col min="8958" max="8958" width="13.7109375" style="67" customWidth="1"/>
    <col min="8959" max="8959" width="13.140625" style="67" customWidth="1"/>
    <col min="8960" max="8960" width="13.7109375" style="67" customWidth="1"/>
    <col min="8961" max="8962" width="9.5703125" style="67" customWidth="1"/>
    <col min="8963" max="8964" width="0" style="67" hidden="1" customWidth="1"/>
    <col min="8965" max="9210" width="9.140625" style="67"/>
    <col min="9211" max="9211" width="4.28515625" style="67" customWidth="1"/>
    <col min="9212" max="9212" width="5.28515625" style="67" customWidth="1"/>
    <col min="9213" max="9213" width="44.85546875" style="67" customWidth="1"/>
    <col min="9214" max="9214" width="13.7109375" style="67" customWidth="1"/>
    <col min="9215" max="9215" width="13.140625" style="67" customWidth="1"/>
    <col min="9216" max="9216" width="13.7109375" style="67" customWidth="1"/>
    <col min="9217" max="9218" width="9.5703125" style="67" customWidth="1"/>
    <col min="9219" max="9220" width="0" style="67" hidden="1" customWidth="1"/>
    <col min="9221" max="9466" width="9.140625" style="67"/>
    <col min="9467" max="9467" width="4.28515625" style="67" customWidth="1"/>
    <col min="9468" max="9468" width="5.28515625" style="67" customWidth="1"/>
    <col min="9469" max="9469" width="44.85546875" style="67" customWidth="1"/>
    <col min="9470" max="9470" width="13.7109375" style="67" customWidth="1"/>
    <col min="9471" max="9471" width="13.140625" style="67" customWidth="1"/>
    <col min="9472" max="9472" width="13.7109375" style="67" customWidth="1"/>
    <col min="9473" max="9474" width="9.5703125" style="67" customWidth="1"/>
    <col min="9475" max="9476" width="0" style="67" hidden="1" customWidth="1"/>
    <col min="9477" max="9722" width="9.140625" style="67"/>
    <col min="9723" max="9723" width="4.28515625" style="67" customWidth="1"/>
    <col min="9724" max="9724" width="5.28515625" style="67" customWidth="1"/>
    <col min="9725" max="9725" width="44.85546875" style="67" customWidth="1"/>
    <col min="9726" max="9726" width="13.7109375" style="67" customWidth="1"/>
    <col min="9727" max="9727" width="13.140625" style="67" customWidth="1"/>
    <col min="9728" max="9728" width="13.7109375" style="67" customWidth="1"/>
    <col min="9729" max="9730" width="9.5703125" style="67" customWidth="1"/>
    <col min="9731" max="9732" width="0" style="67" hidden="1" customWidth="1"/>
    <col min="9733" max="9978" width="9.140625" style="67"/>
    <col min="9979" max="9979" width="4.28515625" style="67" customWidth="1"/>
    <col min="9980" max="9980" width="5.28515625" style="67" customWidth="1"/>
    <col min="9981" max="9981" width="44.85546875" style="67" customWidth="1"/>
    <col min="9982" max="9982" width="13.7109375" style="67" customWidth="1"/>
    <col min="9983" max="9983" width="13.140625" style="67" customWidth="1"/>
    <col min="9984" max="9984" width="13.7109375" style="67" customWidth="1"/>
    <col min="9985" max="9986" width="9.5703125" style="67" customWidth="1"/>
    <col min="9987" max="9988" width="0" style="67" hidden="1" customWidth="1"/>
    <col min="9989" max="10234" width="9.140625" style="67"/>
    <col min="10235" max="10235" width="4.28515625" style="67" customWidth="1"/>
    <col min="10236" max="10236" width="5.28515625" style="67" customWidth="1"/>
    <col min="10237" max="10237" width="44.85546875" style="67" customWidth="1"/>
    <col min="10238" max="10238" width="13.7109375" style="67" customWidth="1"/>
    <col min="10239" max="10239" width="13.140625" style="67" customWidth="1"/>
    <col min="10240" max="10240" width="13.7109375" style="67" customWidth="1"/>
    <col min="10241" max="10242" width="9.5703125" style="67" customWidth="1"/>
    <col min="10243" max="10244" width="0" style="67" hidden="1" customWidth="1"/>
    <col min="10245" max="10490" width="9.140625" style="67"/>
    <col min="10491" max="10491" width="4.28515625" style="67" customWidth="1"/>
    <col min="10492" max="10492" width="5.28515625" style="67" customWidth="1"/>
    <col min="10493" max="10493" width="44.85546875" style="67" customWidth="1"/>
    <col min="10494" max="10494" width="13.7109375" style="67" customWidth="1"/>
    <col min="10495" max="10495" width="13.140625" style="67" customWidth="1"/>
    <col min="10496" max="10496" width="13.7109375" style="67" customWidth="1"/>
    <col min="10497" max="10498" width="9.5703125" style="67" customWidth="1"/>
    <col min="10499" max="10500" width="0" style="67" hidden="1" customWidth="1"/>
    <col min="10501" max="10746" width="9.140625" style="67"/>
    <col min="10747" max="10747" width="4.28515625" style="67" customWidth="1"/>
    <col min="10748" max="10748" width="5.28515625" style="67" customWidth="1"/>
    <col min="10749" max="10749" width="44.85546875" style="67" customWidth="1"/>
    <col min="10750" max="10750" width="13.7109375" style="67" customWidth="1"/>
    <col min="10751" max="10751" width="13.140625" style="67" customWidth="1"/>
    <col min="10752" max="10752" width="13.7109375" style="67" customWidth="1"/>
    <col min="10753" max="10754" width="9.5703125" style="67" customWidth="1"/>
    <col min="10755" max="10756" width="0" style="67" hidden="1" customWidth="1"/>
    <col min="10757" max="11002" width="9.140625" style="67"/>
    <col min="11003" max="11003" width="4.28515625" style="67" customWidth="1"/>
    <col min="11004" max="11004" width="5.28515625" style="67" customWidth="1"/>
    <col min="11005" max="11005" width="44.85546875" style="67" customWidth="1"/>
    <col min="11006" max="11006" width="13.7109375" style="67" customWidth="1"/>
    <col min="11007" max="11007" width="13.140625" style="67" customWidth="1"/>
    <col min="11008" max="11008" width="13.7109375" style="67" customWidth="1"/>
    <col min="11009" max="11010" width="9.5703125" style="67" customWidth="1"/>
    <col min="11011" max="11012" width="0" style="67" hidden="1" customWidth="1"/>
    <col min="11013" max="11258" width="9.140625" style="67"/>
    <col min="11259" max="11259" width="4.28515625" style="67" customWidth="1"/>
    <col min="11260" max="11260" width="5.28515625" style="67" customWidth="1"/>
    <col min="11261" max="11261" width="44.85546875" style="67" customWidth="1"/>
    <col min="11262" max="11262" width="13.7109375" style="67" customWidth="1"/>
    <col min="11263" max="11263" width="13.140625" style="67" customWidth="1"/>
    <col min="11264" max="11264" width="13.7109375" style="67" customWidth="1"/>
    <col min="11265" max="11266" width="9.5703125" style="67" customWidth="1"/>
    <col min="11267" max="11268" width="0" style="67" hidden="1" customWidth="1"/>
    <col min="11269" max="11514" width="9.140625" style="67"/>
    <col min="11515" max="11515" width="4.28515625" style="67" customWidth="1"/>
    <col min="11516" max="11516" width="5.28515625" style="67" customWidth="1"/>
    <col min="11517" max="11517" width="44.85546875" style="67" customWidth="1"/>
    <col min="11518" max="11518" width="13.7109375" style="67" customWidth="1"/>
    <col min="11519" max="11519" width="13.140625" style="67" customWidth="1"/>
    <col min="11520" max="11520" width="13.7109375" style="67" customWidth="1"/>
    <col min="11521" max="11522" width="9.5703125" style="67" customWidth="1"/>
    <col min="11523" max="11524" width="0" style="67" hidden="1" customWidth="1"/>
    <col min="11525" max="11770" width="9.140625" style="67"/>
    <col min="11771" max="11771" width="4.28515625" style="67" customWidth="1"/>
    <col min="11772" max="11772" width="5.28515625" style="67" customWidth="1"/>
    <col min="11773" max="11773" width="44.85546875" style="67" customWidth="1"/>
    <col min="11774" max="11774" width="13.7109375" style="67" customWidth="1"/>
    <col min="11775" max="11775" width="13.140625" style="67" customWidth="1"/>
    <col min="11776" max="11776" width="13.7109375" style="67" customWidth="1"/>
    <col min="11777" max="11778" width="9.5703125" style="67" customWidth="1"/>
    <col min="11779" max="11780" width="0" style="67" hidden="1" customWidth="1"/>
    <col min="11781" max="12026" width="9.140625" style="67"/>
    <col min="12027" max="12027" width="4.28515625" style="67" customWidth="1"/>
    <col min="12028" max="12028" width="5.28515625" style="67" customWidth="1"/>
    <col min="12029" max="12029" width="44.85546875" style="67" customWidth="1"/>
    <col min="12030" max="12030" width="13.7109375" style="67" customWidth="1"/>
    <col min="12031" max="12031" width="13.140625" style="67" customWidth="1"/>
    <col min="12032" max="12032" width="13.7109375" style="67" customWidth="1"/>
    <col min="12033" max="12034" width="9.5703125" style="67" customWidth="1"/>
    <col min="12035" max="12036" width="0" style="67" hidden="1" customWidth="1"/>
    <col min="12037" max="12282" width="9.140625" style="67"/>
    <col min="12283" max="12283" width="4.28515625" style="67" customWidth="1"/>
    <col min="12284" max="12284" width="5.28515625" style="67" customWidth="1"/>
    <col min="12285" max="12285" width="44.85546875" style="67" customWidth="1"/>
    <col min="12286" max="12286" width="13.7109375" style="67" customWidth="1"/>
    <col min="12287" max="12287" width="13.140625" style="67" customWidth="1"/>
    <col min="12288" max="12288" width="13.7109375" style="67" customWidth="1"/>
    <col min="12289" max="12290" width="9.5703125" style="67" customWidth="1"/>
    <col min="12291" max="12292" width="0" style="67" hidden="1" customWidth="1"/>
    <col min="12293" max="12538" width="9.140625" style="67"/>
    <col min="12539" max="12539" width="4.28515625" style="67" customWidth="1"/>
    <col min="12540" max="12540" width="5.28515625" style="67" customWidth="1"/>
    <col min="12541" max="12541" width="44.85546875" style="67" customWidth="1"/>
    <col min="12542" max="12542" width="13.7109375" style="67" customWidth="1"/>
    <col min="12543" max="12543" width="13.140625" style="67" customWidth="1"/>
    <col min="12544" max="12544" width="13.7109375" style="67" customWidth="1"/>
    <col min="12545" max="12546" width="9.5703125" style="67" customWidth="1"/>
    <col min="12547" max="12548" width="0" style="67" hidden="1" customWidth="1"/>
    <col min="12549" max="12794" width="9.140625" style="67"/>
    <col min="12795" max="12795" width="4.28515625" style="67" customWidth="1"/>
    <col min="12796" max="12796" width="5.28515625" style="67" customWidth="1"/>
    <col min="12797" max="12797" width="44.85546875" style="67" customWidth="1"/>
    <col min="12798" max="12798" width="13.7109375" style="67" customWidth="1"/>
    <col min="12799" max="12799" width="13.140625" style="67" customWidth="1"/>
    <col min="12800" max="12800" width="13.7109375" style="67" customWidth="1"/>
    <col min="12801" max="12802" width="9.5703125" style="67" customWidth="1"/>
    <col min="12803" max="12804" width="0" style="67" hidden="1" customWidth="1"/>
    <col min="12805" max="13050" width="9.140625" style="67"/>
    <col min="13051" max="13051" width="4.28515625" style="67" customWidth="1"/>
    <col min="13052" max="13052" width="5.28515625" style="67" customWidth="1"/>
    <col min="13053" max="13053" width="44.85546875" style="67" customWidth="1"/>
    <col min="13054" max="13054" width="13.7109375" style="67" customWidth="1"/>
    <col min="13055" max="13055" width="13.140625" style="67" customWidth="1"/>
    <col min="13056" max="13056" width="13.7109375" style="67" customWidth="1"/>
    <col min="13057" max="13058" width="9.5703125" style="67" customWidth="1"/>
    <col min="13059" max="13060" width="0" style="67" hidden="1" customWidth="1"/>
    <col min="13061" max="13306" width="9.140625" style="67"/>
    <col min="13307" max="13307" width="4.28515625" style="67" customWidth="1"/>
    <col min="13308" max="13308" width="5.28515625" style="67" customWidth="1"/>
    <col min="13309" max="13309" width="44.85546875" style="67" customWidth="1"/>
    <col min="13310" max="13310" width="13.7109375" style="67" customWidth="1"/>
    <col min="13311" max="13311" width="13.140625" style="67" customWidth="1"/>
    <col min="13312" max="13312" width="13.7109375" style="67" customWidth="1"/>
    <col min="13313" max="13314" width="9.5703125" style="67" customWidth="1"/>
    <col min="13315" max="13316" width="0" style="67" hidden="1" customWidth="1"/>
    <col min="13317" max="13562" width="9.140625" style="67"/>
    <col min="13563" max="13563" width="4.28515625" style="67" customWidth="1"/>
    <col min="13564" max="13564" width="5.28515625" style="67" customWidth="1"/>
    <col min="13565" max="13565" width="44.85546875" style="67" customWidth="1"/>
    <col min="13566" max="13566" width="13.7109375" style="67" customWidth="1"/>
    <col min="13567" max="13567" width="13.140625" style="67" customWidth="1"/>
    <col min="13568" max="13568" width="13.7109375" style="67" customWidth="1"/>
    <col min="13569" max="13570" width="9.5703125" style="67" customWidth="1"/>
    <col min="13571" max="13572" width="0" style="67" hidden="1" customWidth="1"/>
    <col min="13573" max="13818" width="9.140625" style="67"/>
    <col min="13819" max="13819" width="4.28515625" style="67" customWidth="1"/>
    <col min="13820" max="13820" width="5.28515625" style="67" customWidth="1"/>
    <col min="13821" max="13821" width="44.85546875" style="67" customWidth="1"/>
    <col min="13822" max="13822" width="13.7109375" style="67" customWidth="1"/>
    <col min="13823" max="13823" width="13.140625" style="67" customWidth="1"/>
    <col min="13824" max="13824" width="13.7109375" style="67" customWidth="1"/>
    <col min="13825" max="13826" width="9.5703125" style="67" customWidth="1"/>
    <col min="13827" max="13828" width="0" style="67" hidden="1" customWidth="1"/>
    <col min="13829" max="14074" width="9.140625" style="67"/>
    <col min="14075" max="14075" width="4.28515625" style="67" customWidth="1"/>
    <col min="14076" max="14076" width="5.28515625" style="67" customWidth="1"/>
    <col min="14077" max="14077" width="44.85546875" style="67" customWidth="1"/>
    <col min="14078" max="14078" width="13.7109375" style="67" customWidth="1"/>
    <col min="14079" max="14079" width="13.140625" style="67" customWidth="1"/>
    <col min="14080" max="14080" width="13.7109375" style="67" customWidth="1"/>
    <col min="14081" max="14082" width="9.5703125" style="67" customWidth="1"/>
    <col min="14083" max="14084" width="0" style="67" hidden="1" customWidth="1"/>
    <col min="14085" max="14330" width="9.140625" style="67"/>
    <col min="14331" max="14331" width="4.28515625" style="67" customWidth="1"/>
    <col min="14332" max="14332" width="5.28515625" style="67" customWidth="1"/>
    <col min="14333" max="14333" width="44.85546875" style="67" customWidth="1"/>
    <col min="14334" max="14334" width="13.7109375" style="67" customWidth="1"/>
    <col min="14335" max="14335" width="13.140625" style="67" customWidth="1"/>
    <col min="14336" max="14336" width="13.7109375" style="67" customWidth="1"/>
    <col min="14337" max="14338" width="9.5703125" style="67" customWidth="1"/>
    <col min="14339" max="14340" width="0" style="67" hidden="1" customWidth="1"/>
    <col min="14341" max="14586" width="9.140625" style="67"/>
    <col min="14587" max="14587" width="4.28515625" style="67" customWidth="1"/>
    <col min="14588" max="14588" width="5.28515625" style="67" customWidth="1"/>
    <col min="14589" max="14589" width="44.85546875" style="67" customWidth="1"/>
    <col min="14590" max="14590" width="13.7109375" style="67" customWidth="1"/>
    <col min="14591" max="14591" width="13.140625" style="67" customWidth="1"/>
    <col min="14592" max="14592" width="13.7109375" style="67" customWidth="1"/>
    <col min="14593" max="14594" width="9.5703125" style="67" customWidth="1"/>
    <col min="14595" max="14596" width="0" style="67" hidden="1" customWidth="1"/>
    <col min="14597" max="14842" width="9.140625" style="67"/>
    <col min="14843" max="14843" width="4.28515625" style="67" customWidth="1"/>
    <col min="14844" max="14844" width="5.28515625" style="67" customWidth="1"/>
    <col min="14845" max="14845" width="44.85546875" style="67" customWidth="1"/>
    <col min="14846" max="14846" width="13.7109375" style="67" customWidth="1"/>
    <col min="14847" max="14847" width="13.140625" style="67" customWidth="1"/>
    <col min="14848" max="14848" width="13.7109375" style="67" customWidth="1"/>
    <col min="14849" max="14850" width="9.5703125" style="67" customWidth="1"/>
    <col min="14851" max="14852" width="0" style="67" hidden="1" customWidth="1"/>
    <col min="14853" max="15098" width="9.140625" style="67"/>
    <col min="15099" max="15099" width="4.28515625" style="67" customWidth="1"/>
    <col min="15100" max="15100" width="5.28515625" style="67" customWidth="1"/>
    <col min="15101" max="15101" width="44.85546875" style="67" customWidth="1"/>
    <col min="15102" max="15102" width="13.7109375" style="67" customWidth="1"/>
    <col min="15103" max="15103" width="13.140625" style="67" customWidth="1"/>
    <col min="15104" max="15104" width="13.7109375" style="67" customWidth="1"/>
    <col min="15105" max="15106" width="9.5703125" style="67" customWidth="1"/>
    <col min="15107" max="15108" width="0" style="67" hidden="1" customWidth="1"/>
    <col min="15109" max="15354" width="9.140625" style="67"/>
    <col min="15355" max="15355" width="4.28515625" style="67" customWidth="1"/>
    <col min="15356" max="15356" width="5.28515625" style="67" customWidth="1"/>
    <col min="15357" max="15357" width="44.85546875" style="67" customWidth="1"/>
    <col min="15358" max="15358" width="13.7109375" style="67" customWidth="1"/>
    <col min="15359" max="15359" width="13.140625" style="67" customWidth="1"/>
    <col min="15360" max="15360" width="13.7109375" style="67" customWidth="1"/>
    <col min="15361" max="15362" width="9.5703125" style="67" customWidth="1"/>
    <col min="15363" max="15364" width="0" style="67" hidden="1" customWidth="1"/>
    <col min="15365" max="15610" width="9.140625" style="67"/>
    <col min="15611" max="15611" width="4.28515625" style="67" customWidth="1"/>
    <col min="15612" max="15612" width="5.28515625" style="67" customWidth="1"/>
    <col min="15613" max="15613" width="44.85546875" style="67" customWidth="1"/>
    <col min="15614" max="15614" width="13.7109375" style="67" customWidth="1"/>
    <col min="15615" max="15615" width="13.140625" style="67" customWidth="1"/>
    <col min="15616" max="15616" width="13.7109375" style="67" customWidth="1"/>
    <col min="15617" max="15618" width="9.5703125" style="67" customWidth="1"/>
    <col min="15619" max="15620" width="0" style="67" hidden="1" customWidth="1"/>
    <col min="15621" max="15866" width="9.140625" style="67"/>
    <col min="15867" max="15867" width="4.28515625" style="67" customWidth="1"/>
    <col min="15868" max="15868" width="5.28515625" style="67" customWidth="1"/>
    <col min="15869" max="15869" width="44.85546875" style="67" customWidth="1"/>
    <col min="15870" max="15870" width="13.7109375" style="67" customWidth="1"/>
    <col min="15871" max="15871" width="13.140625" style="67" customWidth="1"/>
    <col min="15872" max="15872" width="13.7109375" style="67" customWidth="1"/>
    <col min="15873" max="15874" width="9.5703125" style="67" customWidth="1"/>
    <col min="15875" max="15876" width="0" style="67" hidden="1" customWidth="1"/>
    <col min="15877" max="16122" width="9.140625" style="67"/>
    <col min="16123" max="16123" width="4.28515625" style="67" customWidth="1"/>
    <col min="16124" max="16124" width="5.28515625" style="67" customWidth="1"/>
    <col min="16125" max="16125" width="44.85546875" style="67" customWidth="1"/>
    <col min="16126" max="16126" width="13.7109375" style="67" customWidth="1"/>
    <col min="16127" max="16127" width="13.140625" style="67" customWidth="1"/>
    <col min="16128" max="16128" width="13.7109375" style="67" customWidth="1"/>
    <col min="16129" max="16130" width="9.5703125" style="67" customWidth="1"/>
    <col min="16131" max="16132" width="0" style="67" hidden="1" customWidth="1"/>
    <col min="16133" max="16384" width="9.140625" style="67"/>
  </cols>
  <sheetData>
    <row r="1" spans="1:12" ht="26.25" customHeight="1">
      <c r="A1" s="260" t="s">
        <v>17</v>
      </c>
      <c r="B1" s="260"/>
      <c r="C1" s="260"/>
      <c r="D1" s="260"/>
      <c r="E1" s="260"/>
      <c r="F1" s="260"/>
      <c r="G1" s="260"/>
      <c r="H1" s="260"/>
    </row>
    <row r="2" spans="1:12" ht="24.75" customHeight="1">
      <c r="A2" s="266" t="s">
        <v>135</v>
      </c>
      <c r="B2" s="266"/>
      <c r="C2" s="266"/>
      <c r="D2" s="266"/>
      <c r="E2" s="266"/>
      <c r="F2" s="266"/>
      <c r="G2" s="266"/>
      <c r="H2" s="266"/>
    </row>
    <row r="3" spans="1:12" ht="35.25" customHeight="1">
      <c r="A3" s="263" t="s">
        <v>136</v>
      </c>
      <c r="B3" s="264"/>
      <c r="C3" s="265"/>
      <c r="D3" s="31" t="s">
        <v>252</v>
      </c>
      <c r="E3" s="10" t="s">
        <v>247</v>
      </c>
      <c r="F3" s="31" t="s">
        <v>248</v>
      </c>
      <c r="G3" s="23" t="s">
        <v>11</v>
      </c>
      <c r="H3" s="23" t="s">
        <v>11</v>
      </c>
    </row>
    <row r="4" spans="1:12" s="14" customFormat="1" ht="8.25" customHeight="1">
      <c r="A4" s="207"/>
      <c r="B4" s="208"/>
      <c r="C4" s="209">
        <v>1</v>
      </c>
      <c r="D4" s="210">
        <v>2</v>
      </c>
      <c r="E4" s="210">
        <v>3</v>
      </c>
      <c r="F4" s="211">
        <v>4</v>
      </c>
      <c r="G4" s="212" t="s">
        <v>20</v>
      </c>
      <c r="H4" s="212" t="s">
        <v>21</v>
      </c>
    </row>
    <row r="5" spans="1:12" ht="25.5" customHeight="1">
      <c r="A5" s="128"/>
      <c r="B5" s="128"/>
      <c r="C5" s="129" t="s">
        <v>140</v>
      </c>
      <c r="D5" s="153">
        <f>D6+D11+D20+D30+D38</f>
        <v>4770519.5599999996</v>
      </c>
      <c r="E5" s="153">
        <f>E6+E11+E20+E30+E38</f>
        <v>5166696.7100000009</v>
      </c>
      <c r="F5" s="150">
        <f>F6+F11+F20+F30+F38</f>
        <v>2169029.73</v>
      </c>
      <c r="G5" s="196">
        <f>F5/D5*100</f>
        <v>45.46736896724935</v>
      </c>
      <c r="H5" s="196">
        <f>F5/E5*100</f>
        <v>41.980976468038115</v>
      </c>
      <c r="L5" s="137"/>
    </row>
    <row r="6" spans="1:12" ht="20.25" customHeight="1">
      <c r="A6" s="48">
        <v>1</v>
      </c>
      <c r="B6" s="48"/>
      <c r="C6" s="49" t="s">
        <v>137</v>
      </c>
      <c r="D6" s="117">
        <f>D7</f>
        <v>2404.9299999999998</v>
      </c>
      <c r="E6" s="117">
        <f>E7</f>
        <v>39750</v>
      </c>
      <c r="F6" s="97">
        <f>F7</f>
        <v>2719.4</v>
      </c>
      <c r="G6" s="98">
        <f>(F6/D6)*100</f>
        <v>113.07605626775002</v>
      </c>
      <c r="H6" s="98">
        <f>(F6/E6)*100</f>
        <v>6.8412578616352206</v>
      </c>
      <c r="L6" s="137"/>
    </row>
    <row r="7" spans="1:12" ht="15.75" customHeight="1">
      <c r="A7" s="101"/>
      <c r="B7" s="102">
        <v>11</v>
      </c>
      <c r="C7" s="102" t="s">
        <v>138</v>
      </c>
      <c r="D7" s="218">
        <f>D8+D9</f>
        <v>2404.9299999999998</v>
      </c>
      <c r="E7" s="143">
        <f>E8+E9</f>
        <v>39750</v>
      </c>
      <c r="F7" s="100">
        <f>F8+F9</f>
        <v>2719.4</v>
      </c>
      <c r="G7" s="98">
        <f t="shared" ref="G7:G26" si="0">(F7/D7)*100</f>
        <v>113.07605626775002</v>
      </c>
      <c r="H7" s="98">
        <f t="shared" ref="H7:H26" si="1">(F7/E7)*100</f>
        <v>6.8412578616352206</v>
      </c>
    </row>
    <row r="8" spans="1:12" ht="25.5">
      <c r="A8" s="52"/>
      <c r="B8" s="52">
        <v>6711</v>
      </c>
      <c r="C8" s="105" t="s">
        <v>213</v>
      </c>
      <c r="D8" s="118">
        <v>2404.9299999999998</v>
      </c>
      <c r="E8" s="118">
        <v>19908</v>
      </c>
      <c r="F8" s="98">
        <v>2719.4</v>
      </c>
      <c r="G8" s="98">
        <f t="shared" si="0"/>
        <v>113.07605626775002</v>
      </c>
      <c r="H8" s="98">
        <f t="shared" si="1"/>
        <v>13.659835242113724</v>
      </c>
    </row>
    <row r="9" spans="1:12" ht="25.5">
      <c r="A9" s="52"/>
      <c r="B9" s="51">
        <v>6712</v>
      </c>
      <c r="C9" s="106" t="s">
        <v>214</v>
      </c>
      <c r="D9" s="118">
        <v>0</v>
      </c>
      <c r="E9" s="118">
        <v>19842</v>
      </c>
      <c r="F9" s="98">
        <v>0</v>
      </c>
      <c r="G9" s="98">
        <v>0</v>
      </c>
      <c r="H9" s="98">
        <f t="shared" si="1"/>
        <v>0</v>
      </c>
    </row>
    <row r="10" spans="1:12">
      <c r="A10" s="103"/>
      <c r="B10" s="104"/>
      <c r="C10" s="103"/>
      <c r="D10" s="219"/>
      <c r="E10" s="118"/>
      <c r="F10" s="98"/>
      <c r="G10" s="98"/>
      <c r="H10" s="98"/>
    </row>
    <row r="11" spans="1:12" ht="17.100000000000001" customHeight="1">
      <c r="A11" s="48">
        <v>3</v>
      </c>
      <c r="B11" s="48"/>
      <c r="C11" s="49" t="s">
        <v>148</v>
      </c>
      <c r="D11" s="117">
        <f t="shared" ref="D11:F11" si="2">D12</f>
        <v>765596.57000000007</v>
      </c>
      <c r="E11" s="117">
        <f>E12+E18</f>
        <v>1698190.86</v>
      </c>
      <c r="F11" s="97">
        <f t="shared" si="2"/>
        <v>688285.75</v>
      </c>
      <c r="G11" s="98">
        <f t="shared" si="0"/>
        <v>89.901885270985474</v>
      </c>
      <c r="H11" s="98">
        <f t="shared" si="1"/>
        <v>40.530529648475436</v>
      </c>
    </row>
    <row r="12" spans="1:12" ht="17.100000000000001" customHeight="1">
      <c r="A12" s="48"/>
      <c r="B12" s="48" t="s">
        <v>149</v>
      </c>
      <c r="C12" s="49" t="s">
        <v>150</v>
      </c>
      <c r="D12" s="117">
        <f>D13+D14+D16+D15</f>
        <v>765596.57000000007</v>
      </c>
      <c r="E12" s="117">
        <f>E13</f>
        <v>1691552</v>
      </c>
      <c r="F12" s="97">
        <f>F13+F14+F16+F15</f>
        <v>688285.75</v>
      </c>
      <c r="G12" s="98">
        <f t="shared" si="0"/>
        <v>89.901885270985474</v>
      </c>
      <c r="H12" s="98">
        <f t="shared" si="1"/>
        <v>40.689600437941017</v>
      </c>
    </row>
    <row r="13" spans="1:12">
      <c r="A13" s="48"/>
      <c r="B13" s="51">
        <v>6615</v>
      </c>
      <c r="C13" s="52" t="s">
        <v>115</v>
      </c>
      <c r="D13" s="118">
        <v>757708.29</v>
      </c>
      <c r="E13" s="118">
        <v>1691552</v>
      </c>
      <c r="F13" s="98">
        <v>681745.88</v>
      </c>
      <c r="G13" s="98">
        <f t="shared" si="0"/>
        <v>89.974715731300762</v>
      </c>
      <c r="H13" s="98">
        <f t="shared" si="1"/>
        <v>40.30298093112124</v>
      </c>
    </row>
    <row r="14" spans="1:12" s="36" customFormat="1">
      <c r="A14" s="49"/>
      <c r="B14" s="51">
        <v>6413</v>
      </c>
      <c r="C14" s="52" t="s">
        <v>225</v>
      </c>
      <c r="D14" s="139">
        <v>12.97</v>
      </c>
      <c r="E14" s="118">
        <v>0</v>
      </c>
      <c r="F14" s="95">
        <v>5.57</v>
      </c>
      <c r="G14" s="197">
        <f t="shared" ref="G14:G16" si="3">(F14/D14)*100</f>
        <v>42.945258288357749</v>
      </c>
      <c r="H14" s="98">
        <v>0</v>
      </c>
    </row>
    <row r="15" spans="1:12" s="36" customFormat="1">
      <c r="A15" s="49"/>
      <c r="B15" s="51">
        <v>6526</v>
      </c>
      <c r="C15" s="52" t="s">
        <v>153</v>
      </c>
      <c r="D15" s="139">
        <v>6235.43</v>
      </c>
      <c r="E15" s="118">
        <v>0</v>
      </c>
      <c r="F15" s="95">
        <v>6534.3</v>
      </c>
      <c r="G15" s="197">
        <f t="shared" si="3"/>
        <v>104.79309365994006</v>
      </c>
      <c r="H15" s="98">
        <v>0</v>
      </c>
    </row>
    <row r="16" spans="1:12" s="32" customFormat="1">
      <c r="A16" s="49"/>
      <c r="B16" s="52">
        <v>6831</v>
      </c>
      <c r="C16" s="52" t="s">
        <v>227</v>
      </c>
      <c r="D16" s="118">
        <v>1639.88</v>
      </c>
      <c r="E16" s="118">
        <v>0</v>
      </c>
      <c r="F16" s="98">
        <v>0</v>
      </c>
      <c r="G16" s="197">
        <f t="shared" si="3"/>
        <v>0</v>
      </c>
      <c r="H16" s="98">
        <v>0</v>
      </c>
    </row>
    <row r="17" spans="1:8" ht="25.5">
      <c r="A17" s="48"/>
      <c r="B17" s="48" t="s">
        <v>155</v>
      </c>
      <c r="C17" s="49" t="s">
        <v>262</v>
      </c>
      <c r="D17" s="117">
        <v>0</v>
      </c>
      <c r="E17" s="117">
        <f>E18</f>
        <v>6638.86</v>
      </c>
      <c r="F17" s="97">
        <v>0</v>
      </c>
      <c r="G17" s="197">
        <v>0</v>
      </c>
      <c r="H17" s="98">
        <f t="shared" si="1"/>
        <v>0</v>
      </c>
    </row>
    <row r="18" spans="1:8">
      <c r="A18" s="51"/>
      <c r="B18" s="52">
        <v>922</v>
      </c>
      <c r="C18" s="52" t="s">
        <v>27</v>
      </c>
      <c r="D18" s="118">
        <v>0</v>
      </c>
      <c r="E18" s="118">
        <v>6638.86</v>
      </c>
      <c r="F18" s="98">
        <v>0</v>
      </c>
      <c r="G18" s="197">
        <v>0</v>
      </c>
      <c r="H18" s="98">
        <f t="shared" si="1"/>
        <v>0</v>
      </c>
    </row>
    <row r="19" spans="1:8">
      <c r="A19" s="52"/>
      <c r="B19" s="51"/>
      <c r="C19" s="52"/>
      <c r="D19" s="118"/>
      <c r="E19" s="118"/>
      <c r="F19" s="98"/>
      <c r="G19" s="98"/>
      <c r="H19" s="98"/>
    </row>
    <row r="20" spans="1:8" ht="17.100000000000001" customHeight="1">
      <c r="A20" s="48">
        <v>4</v>
      </c>
      <c r="B20" s="48"/>
      <c r="C20" s="49" t="s">
        <v>141</v>
      </c>
      <c r="D20" s="117">
        <f>D21+D25</f>
        <v>3992328.1199999996</v>
      </c>
      <c r="E20" s="117">
        <f>E21+E25+E23+E27</f>
        <v>3346388.87</v>
      </c>
      <c r="F20" s="97">
        <f>F21+F25</f>
        <v>1471342.1400000001</v>
      </c>
      <c r="G20" s="98">
        <f t="shared" si="0"/>
        <v>36.854238824438113</v>
      </c>
      <c r="H20" s="98">
        <f t="shared" si="1"/>
        <v>43.968056228922379</v>
      </c>
    </row>
    <row r="21" spans="1:8" ht="25.5">
      <c r="A21" s="52"/>
      <c r="B21" s="49" t="s">
        <v>142</v>
      </c>
      <c r="C21" s="49" t="s">
        <v>144</v>
      </c>
      <c r="D21" s="143">
        <f>D22</f>
        <v>134223.32</v>
      </c>
      <c r="E21" s="143">
        <f>E22</f>
        <v>199084</v>
      </c>
      <c r="F21" s="100">
        <f>F22</f>
        <v>190190.04</v>
      </c>
      <c r="G21" s="98">
        <f t="shared" si="0"/>
        <v>141.69671857319577</v>
      </c>
      <c r="H21" s="98">
        <f t="shared" si="1"/>
        <v>95.532559120773143</v>
      </c>
    </row>
    <row r="22" spans="1:8">
      <c r="A22" s="52"/>
      <c r="B22" s="51">
        <v>6526</v>
      </c>
      <c r="C22" s="52" t="s">
        <v>153</v>
      </c>
      <c r="D22" s="118">
        <v>134223.32</v>
      </c>
      <c r="E22" s="118">
        <v>199084</v>
      </c>
      <c r="F22" s="98">
        <v>190190.04</v>
      </c>
      <c r="G22" s="98">
        <f t="shared" si="0"/>
        <v>141.69671857319577</v>
      </c>
      <c r="H22" s="98">
        <f t="shared" si="1"/>
        <v>95.532559120773143</v>
      </c>
    </row>
    <row r="23" spans="1:8" ht="25.5">
      <c r="A23" s="48"/>
      <c r="B23" s="48" t="s">
        <v>254</v>
      </c>
      <c r="C23" s="49" t="s">
        <v>263</v>
      </c>
      <c r="D23" s="117">
        <v>0</v>
      </c>
      <c r="E23" s="117">
        <f>E24</f>
        <v>45</v>
      </c>
      <c r="F23" s="97">
        <v>0</v>
      </c>
      <c r="G23" s="98">
        <v>0</v>
      </c>
      <c r="H23" s="98">
        <f t="shared" si="1"/>
        <v>0</v>
      </c>
    </row>
    <row r="24" spans="1:8">
      <c r="A24" s="51"/>
      <c r="B24" s="52">
        <v>922</v>
      </c>
      <c r="C24" s="52" t="s">
        <v>27</v>
      </c>
      <c r="D24" s="118">
        <v>0</v>
      </c>
      <c r="E24" s="118">
        <v>45</v>
      </c>
      <c r="F24" s="98">
        <v>0</v>
      </c>
      <c r="G24" s="94">
        <v>0</v>
      </c>
      <c r="H24" s="98">
        <f>(F24/E24)*100</f>
        <v>0</v>
      </c>
    </row>
    <row r="25" spans="1:8" ht="17.100000000000001" customHeight="1">
      <c r="A25" s="52"/>
      <c r="B25" s="49" t="s">
        <v>145</v>
      </c>
      <c r="C25" s="49" t="s">
        <v>265</v>
      </c>
      <c r="D25" s="143">
        <f>D26</f>
        <v>3858104.8</v>
      </c>
      <c r="E25" s="143">
        <f>E26</f>
        <v>2326631</v>
      </c>
      <c r="F25" s="100">
        <f>F26</f>
        <v>1281152.1000000001</v>
      </c>
      <c r="G25" s="98">
        <f t="shared" si="0"/>
        <v>33.206772921253986</v>
      </c>
      <c r="H25" s="98">
        <f t="shared" si="1"/>
        <v>55.064687954385548</v>
      </c>
    </row>
    <row r="26" spans="1:8">
      <c r="A26" s="52"/>
      <c r="B26" s="51">
        <v>6731</v>
      </c>
      <c r="C26" s="52" t="s">
        <v>119</v>
      </c>
      <c r="D26" s="118">
        <v>3858104.8</v>
      </c>
      <c r="E26" s="118">
        <v>2326631</v>
      </c>
      <c r="F26" s="98">
        <v>1281152.1000000001</v>
      </c>
      <c r="G26" s="98">
        <f t="shared" si="0"/>
        <v>33.206772921253986</v>
      </c>
      <c r="H26" s="98">
        <f t="shared" si="1"/>
        <v>55.064687954385548</v>
      </c>
    </row>
    <row r="27" spans="1:8" ht="25.5">
      <c r="A27" s="48"/>
      <c r="B27" s="48" t="s">
        <v>256</v>
      </c>
      <c r="C27" s="49" t="s">
        <v>263</v>
      </c>
      <c r="D27" s="117">
        <v>0</v>
      </c>
      <c r="E27" s="117">
        <f>E28</f>
        <v>820628.87</v>
      </c>
      <c r="F27" s="97">
        <v>0</v>
      </c>
      <c r="G27" s="98">
        <v>0</v>
      </c>
      <c r="H27" s="98">
        <f t="shared" ref="H27" si="4">(F27/E27)*100</f>
        <v>0</v>
      </c>
    </row>
    <row r="28" spans="1:8">
      <c r="A28" s="51"/>
      <c r="B28" s="52">
        <v>922</v>
      </c>
      <c r="C28" s="52" t="s">
        <v>27</v>
      </c>
      <c r="D28" s="118">
        <v>0</v>
      </c>
      <c r="E28" s="118">
        <v>820628.87</v>
      </c>
      <c r="F28" s="98">
        <v>0</v>
      </c>
      <c r="G28" s="94">
        <v>0</v>
      </c>
      <c r="H28" s="98">
        <f>(F28/E28)*100</f>
        <v>0</v>
      </c>
    </row>
    <row r="29" spans="1:8" ht="16.5" customHeight="1">
      <c r="A29" s="52"/>
      <c r="B29" s="51"/>
      <c r="C29" s="52"/>
      <c r="D29" s="118"/>
      <c r="E29" s="118"/>
      <c r="F29" s="98"/>
      <c r="G29" s="198"/>
      <c r="H29" s="198"/>
    </row>
    <row r="30" spans="1:8" ht="16.5" customHeight="1">
      <c r="A30" s="48">
        <v>5</v>
      </c>
      <c r="B30" s="48"/>
      <c r="C30" s="49" t="s">
        <v>231</v>
      </c>
      <c r="D30" s="50">
        <f>D31+D35</f>
        <v>6045.8</v>
      </c>
      <c r="E30" s="50">
        <f>E31+E35+E33</f>
        <v>78383.98</v>
      </c>
      <c r="F30" s="93">
        <f>F31+F35</f>
        <v>0</v>
      </c>
      <c r="G30" s="98">
        <f>(F30/D30)*100</f>
        <v>0</v>
      </c>
      <c r="H30" s="98">
        <f>F30/E30*100</f>
        <v>0</v>
      </c>
    </row>
    <row r="31" spans="1:8" ht="16.5" customHeight="1">
      <c r="A31" s="49"/>
      <c r="B31" s="48" t="s">
        <v>232</v>
      </c>
      <c r="C31" s="49" t="s">
        <v>233</v>
      </c>
      <c r="D31" s="50">
        <f>D32</f>
        <v>6045.8</v>
      </c>
      <c r="E31" s="50">
        <f>E32</f>
        <v>27553</v>
      </c>
      <c r="F31" s="50">
        <f>F32</f>
        <v>0</v>
      </c>
      <c r="G31" s="98">
        <f t="shared" ref="G31" si="5">(F31/D31)*100</f>
        <v>0</v>
      </c>
      <c r="H31" s="98">
        <f>F31/E31*100</f>
        <v>0</v>
      </c>
    </row>
    <row r="32" spans="1:8" ht="25.5">
      <c r="A32" s="51"/>
      <c r="B32" s="52">
        <v>6361</v>
      </c>
      <c r="C32" s="52" t="s">
        <v>234</v>
      </c>
      <c r="D32" s="220">
        <v>6045.8</v>
      </c>
      <c r="E32" s="53">
        <v>27553</v>
      </c>
      <c r="F32" s="94">
        <v>0</v>
      </c>
      <c r="G32" s="98">
        <f>(F32/D32)*100</f>
        <v>0</v>
      </c>
      <c r="H32" s="98">
        <f>F32/E32*100</f>
        <v>0</v>
      </c>
    </row>
    <row r="33" spans="1:13" ht="25.5" customHeight="1">
      <c r="A33" s="48"/>
      <c r="B33" s="48" t="s">
        <v>258</v>
      </c>
      <c r="C33" s="49" t="s">
        <v>264</v>
      </c>
      <c r="D33" s="117">
        <v>0</v>
      </c>
      <c r="E33" s="117">
        <f>E34</f>
        <v>14926.98</v>
      </c>
      <c r="F33" s="97">
        <v>0</v>
      </c>
      <c r="G33" s="98">
        <v>0</v>
      </c>
      <c r="H33" s="98">
        <f t="shared" ref="H33" si="6">(F33/E33)*100</f>
        <v>0</v>
      </c>
    </row>
    <row r="34" spans="1:13">
      <c r="A34" s="51"/>
      <c r="B34" s="52">
        <v>922</v>
      </c>
      <c r="C34" s="52" t="s">
        <v>27</v>
      </c>
      <c r="D34" s="118">
        <v>0</v>
      </c>
      <c r="E34" s="118">
        <v>14926.98</v>
      </c>
      <c r="F34" s="98">
        <v>0</v>
      </c>
      <c r="G34" s="94">
        <v>0</v>
      </c>
      <c r="H34" s="98">
        <f>(F34/E34)*100</f>
        <v>0</v>
      </c>
    </row>
    <row r="35" spans="1:13" ht="16.5" customHeight="1">
      <c r="A35" s="48"/>
      <c r="B35" s="49" t="s">
        <v>235</v>
      </c>
      <c r="C35" s="49" t="s">
        <v>236</v>
      </c>
      <c r="D35" s="50">
        <f>D36</f>
        <v>0</v>
      </c>
      <c r="E35" s="50">
        <f>E36</f>
        <v>35904</v>
      </c>
      <c r="F35" s="93">
        <f>F36</f>
        <v>0</v>
      </c>
      <c r="G35" s="98">
        <v>0</v>
      </c>
      <c r="H35" s="98">
        <f>F35/E35*100</f>
        <v>0</v>
      </c>
    </row>
    <row r="36" spans="1:13" ht="12" customHeight="1">
      <c r="A36" s="51"/>
      <c r="B36" s="52">
        <v>6323</v>
      </c>
      <c r="C36" s="52" t="s">
        <v>237</v>
      </c>
      <c r="D36" s="220">
        <v>0</v>
      </c>
      <c r="E36" s="53">
        <v>35904</v>
      </c>
      <c r="F36" s="94">
        <v>0</v>
      </c>
      <c r="G36" s="98">
        <v>0</v>
      </c>
      <c r="H36" s="98">
        <f>F36/E36*100</f>
        <v>0</v>
      </c>
    </row>
    <row r="37" spans="1:13">
      <c r="A37" s="52"/>
      <c r="B37" s="49"/>
      <c r="C37" s="49"/>
      <c r="D37" s="143"/>
      <c r="E37" s="143"/>
      <c r="F37" s="100"/>
      <c r="G37" s="98"/>
      <c r="H37" s="98"/>
      <c r="L37" s="137"/>
    </row>
    <row r="38" spans="1:13" ht="38.25">
      <c r="A38" s="48">
        <v>7</v>
      </c>
      <c r="B38" s="48"/>
      <c r="C38" s="49" t="s">
        <v>139</v>
      </c>
      <c r="D38" s="117">
        <f>D39</f>
        <v>4144.1400000000003</v>
      </c>
      <c r="E38" s="117">
        <f t="shared" ref="E38:F38" si="7">E39</f>
        <v>3983</v>
      </c>
      <c r="F38" s="97">
        <f t="shared" si="7"/>
        <v>6682.4400000000005</v>
      </c>
      <c r="G38" s="98">
        <f>F38/D38*100</f>
        <v>161.2503438590395</v>
      </c>
      <c r="H38" s="98">
        <f t="shared" ref="H38:H41" si="8">F38/E38*100</f>
        <v>167.77403966859151</v>
      </c>
    </row>
    <row r="39" spans="1:13" ht="38.25">
      <c r="A39" s="51"/>
      <c r="B39" s="49" t="s">
        <v>151</v>
      </c>
      <c r="C39" s="49" t="s">
        <v>238</v>
      </c>
      <c r="D39" s="143">
        <f>D40+D41</f>
        <v>4144.1400000000003</v>
      </c>
      <c r="E39" s="143">
        <f>E40+E41</f>
        <v>3983</v>
      </c>
      <c r="F39" s="100">
        <f>F40+F41</f>
        <v>6682.4400000000005</v>
      </c>
      <c r="G39" s="98">
        <v>0</v>
      </c>
      <c r="H39" s="98">
        <f t="shared" si="8"/>
        <v>167.77403966859151</v>
      </c>
    </row>
    <row r="40" spans="1:13">
      <c r="A40" s="48"/>
      <c r="B40" s="52">
        <v>7231</v>
      </c>
      <c r="C40" s="52" t="s">
        <v>28</v>
      </c>
      <c r="D40" s="155">
        <v>4144.1400000000003</v>
      </c>
      <c r="E40" s="155">
        <v>1992</v>
      </c>
      <c r="F40" s="138">
        <v>4021.62</v>
      </c>
      <c r="G40" s="98">
        <f t="shared" ref="G40" si="9">F40/D40*100</f>
        <v>97.043536173970949</v>
      </c>
      <c r="H40" s="98">
        <f>F40/E40*100</f>
        <v>201.88855421686745</v>
      </c>
    </row>
    <row r="41" spans="1:13">
      <c r="A41" s="51"/>
      <c r="B41" s="51">
        <v>6526</v>
      </c>
      <c r="C41" s="52" t="s">
        <v>24</v>
      </c>
      <c r="D41" s="118">
        <v>0</v>
      </c>
      <c r="E41" s="118">
        <v>1991</v>
      </c>
      <c r="F41" s="98">
        <v>2660.82</v>
      </c>
      <c r="G41" s="98">
        <v>0</v>
      </c>
      <c r="H41" s="98">
        <f t="shared" si="8"/>
        <v>133.64239075841286</v>
      </c>
    </row>
    <row r="42" spans="1:13" ht="16.5" customHeight="1">
      <c r="A42" s="51"/>
      <c r="B42" s="52"/>
      <c r="C42" s="52"/>
      <c r="D42" s="139"/>
      <c r="E42" s="118"/>
      <c r="F42" s="98"/>
      <c r="G42" s="198"/>
      <c r="H42" s="198"/>
    </row>
    <row r="43" spans="1:13" ht="16.5" customHeight="1">
      <c r="A43" s="122"/>
      <c r="B43" s="122"/>
      <c r="C43" s="130" t="s">
        <v>152</v>
      </c>
      <c r="D43" s="127">
        <f>D44+D55+D105+D144+D158</f>
        <v>3206912.7399999993</v>
      </c>
      <c r="E43" s="127">
        <f>E44+E55+E105+E144+E158</f>
        <v>5166696.8100000005</v>
      </c>
      <c r="F43" s="124">
        <f>F44+F55+F105+F144+F158</f>
        <v>2296880.1800000002</v>
      </c>
      <c r="G43" s="199">
        <f>F43/D43*100</f>
        <v>71.62278384911717</v>
      </c>
      <c r="H43" s="199">
        <f>F43/E43*100</f>
        <v>44.455486057444894</v>
      </c>
      <c r="M43" s="161"/>
    </row>
    <row r="44" spans="1:13" ht="16.5" customHeight="1">
      <c r="A44" s="48">
        <v>1</v>
      </c>
      <c r="B44" s="48"/>
      <c r="C44" s="49" t="s">
        <v>137</v>
      </c>
      <c r="D44" s="117">
        <f t="shared" ref="D44:F44" si="10">D45</f>
        <v>4901.6799999999994</v>
      </c>
      <c r="E44" s="117">
        <f t="shared" si="10"/>
        <v>39750</v>
      </c>
      <c r="F44" s="97">
        <f t="shared" si="10"/>
        <v>2719.4</v>
      </c>
      <c r="G44" s="98">
        <f t="shared" ref="G44:G96" si="11">F44/D44*100</f>
        <v>55.478937833559115</v>
      </c>
      <c r="H44" s="98">
        <f t="shared" ref="H44:H99" si="12">F44/E44*100</f>
        <v>6.8412578616352206</v>
      </c>
    </row>
    <row r="45" spans="1:13" ht="16.5" customHeight="1">
      <c r="A45" s="48"/>
      <c r="B45" s="49">
        <v>11</v>
      </c>
      <c r="C45" s="49" t="s">
        <v>138</v>
      </c>
      <c r="D45" s="117">
        <f>D46+D47+D48+D49+D50+D51+D52+D53</f>
        <v>4901.6799999999994</v>
      </c>
      <c r="E45" s="117">
        <f>E46+E47+E48+E49+E50+E51+E52+E53</f>
        <v>39750</v>
      </c>
      <c r="F45" s="97">
        <f>F46+F47+F48+F49+F50+F51+F52+F53</f>
        <v>2719.4</v>
      </c>
      <c r="G45" s="98">
        <f t="shared" si="11"/>
        <v>55.478937833559115</v>
      </c>
      <c r="H45" s="98">
        <f t="shared" si="12"/>
        <v>6.8412578616352206</v>
      </c>
    </row>
    <row r="46" spans="1:13">
      <c r="A46" s="51"/>
      <c r="B46" s="56" t="s">
        <v>54</v>
      </c>
      <c r="C46" s="56" t="s">
        <v>55</v>
      </c>
      <c r="D46" s="118">
        <v>230.29</v>
      </c>
      <c r="E46" s="118">
        <v>1394</v>
      </c>
      <c r="F46" s="98">
        <v>158.38</v>
      </c>
      <c r="G46" s="98">
        <v>0</v>
      </c>
      <c r="H46" s="98">
        <f t="shared" si="12"/>
        <v>11.361549497847919</v>
      </c>
    </row>
    <row r="47" spans="1:13">
      <c r="A47" s="51"/>
      <c r="B47" s="56" t="s">
        <v>123</v>
      </c>
      <c r="C47" s="56" t="s">
        <v>124</v>
      </c>
      <c r="D47" s="156">
        <v>1738.03</v>
      </c>
      <c r="E47" s="156">
        <v>2123</v>
      </c>
      <c r="F47" s="99">
        <v>0</v>
      </c>
      <c r="G47" s="98">
        <f t="shared" si="11"/>
        <v>0</v>
      </c>
      <c r="H47" s="98">
        <f t="shared" si="12"/>
        <v>0</v>
      </c>
    </row>
    <row r="48" spans="1:13">
      <c r="A48" s="51"/>
      <c r="B48" s="56">
        <v>3231</v>
      </c>
      <c r="C48" s="56" t="s">
        <v>65</v>
      </c>
      <c r="D48" s="118">
        <v>419.69</v>
      </c>
      <c r="E48" s="118">
        <v>664</v>
      </c>
      <c r="F48" s="98">
        <v>627</v>
      </c>
      <c r="G48" s="98">
        <f t="shared" si="11"/>
        <v>149.39598274917202</v>
      </c>
      <c r="H48" s="98">
        <f t="shared" si="12"/>
        <v>94.42771084337349</v>
      </c>
    </row>
    <row r="49" spans="1:11">
      <c r="A49" s="51"/>
      <c r="B49" s="56" t="s">
        <v>68</v>
      </c>
      <c r="C49" s="56" t="s">
        <v>69</v>
      </c>
      <c r="D49" s="118">
        <v>658.8</v>
      </c>
      <c r="E49" s="118">
        <v>4245</v>
      </c>
      <c r="F49" s="98">
        <v>398.85</v>
      </c>
      <c r="G49" s="98">
        <f t="shared" si="11"/>
        <v>60.541894353369777</v>
      </c>
      <c r="H49" s="98">
        <f t="shared" si="12"/>
        <v>9.3957597173144869</v>
      </c>
    </row>
    <row r="50" spans="1:11">
      <c r="A50" s="51"/>
      <c r="B50" s="56">
        <v>3236</v>
      </c>
      <c r="C50" s="56" t="s">
        <v>74</v>
      </c>
      <c r="D50" s="118">
        <v>0</v>
      </c>
      <c r="E50" s="118">
        <v>1991</v>
      </c>
      <c r="F50" s="98">
        <v>0</v>
      </c>
      <c r="G50" s="98">
        <v>0</v>
      </c>
      <c r="H50" s="98">
        <f t="shared" si="12"/>
        <v>0</v>
      </c>
    </row>
    <row r="51" spans="1:11">
      <c r="A51" s="51"/>
      <c r="B51" s="56" t="s">
        <v>75</v>
      </c>
      <c r="C51" s="56" t="s">
        <v>76</v>
      </c>
      <c r="D51" s="118">
        <v>1854.87</v>
      </c>
      <c r="E51" s="118">
        <v>5177</v>
      </c>
      <c r="F51" s="98">
        <v>584.66999999999996</v>
      </c>
      <c r="G51" s="98">
        <f>F51/D51*100</f>
        <v>31.520807388118843</v>
      </c>
      <c r="H51" s="98">
        <f>F51/E51*100</f>
        <v>11.293606335715664</v>
      </c>
    </row>
    <row r="52" spans="1:11">
      <c r="A52" s="51"/>
      <c r="B52" s="56" t="s">
        <v>78</v>
      </c>
      <c r="C52" s="56" t="s">
        <v>79</v>
      </c>
      <c r="D52" s="118">
        <v>0</v>
      </c>
      <c r="E52" s="118">
        <v>4248</v>
      </c>
      <c r="F52" s="98">
        <v>950.5</v>
      </c>
      <c r="G52" s="98">
        <v>0</v>
      </c>
      <c r="H52" s="98">
        <f>F52/E52*100</f>
        <v>22.375235404896422</v>
      </c>
    </row>
    <row r="53" spans="1:11">
      <c r="A53" s="51"/>
      <c r="B53" s="56">
        <v>4224</v>
      </c>
      <c r="C53" s="59" t="s">
        <v>154</v>
      </c>
      <c r="D53" s="118">
        <v>0</v>
      </c>
      <c r="E53" s="118">
        <v>19908</v>
      </c>
      <c r="F53" s="98">
        <v>0</v>
      </c>
      <c r="G53" s="98">
        <v>0</v>
      </c>
      <c r="H53" s="98">
        <f t="shared" si="12"/>
        <v>0</v>
      </c>
    </row>
    <row r="54" spans="1:11" ht="16.5" customHeight="1">
      <c r="A54" s="55"/>
      <c r="B54" s="59"/>
      <c r="C54" s="59"/>
      <c r="D54" s="118"/>
      <c r="E54" s="118"/>
      <c r="F54" s="118"/>
      <c r="G54" s="98"/>
      <c r="H54" s="98"/>
    </row>
    <row r="55" spans="1:11" ht="16.5" customHeight="1">
      <c r="A55" s="48">
        <v>3</v>
      </c>
      <c r="B55" s="48"/>
      <c r="C55" s="49" t="s">
        <v>148</v>
      </c>
      <c r="D55" s="117">
        <f>D56+D99</f>
        <v>883941.07000000018</v>
      </c>
      <c r="E55" s="117">
        <f>E56+E99</f>
        <v>1698190.86</v>
      </c>
      <c r="F55" s="97">
        <f>F56+F99</f>
        <v>694763.04</v>
      </c>
      <c r="G55" s="98">
        <f t="shared" si="11"/>
        <v>78.598343665602044</v>
      </c>
      <c r="H55" s="98">
        <f t="shared" si="12"/>
        <v>40.911952617622731</v>
      </c>
    </row>
    <row r="56" spans="1:11" ht="16.5" customHeight="1">
      <c r="A56" s="48"/>
      <c r="B56" s="48" t="s">
        <v>149</v>
      </c>
      <c r="C56" s="49" t="s">
        <v>150</v>
      </c>
      <c r="D56" s="117">
        <f>D57+D58+D59+D60+D61+D62+D63+D64+D65+D66+D67+D68+D69+D70+D71+D72+D73+D74+D75+D76+D77+D78+D79+D80+D81+D82+D83+D84+D85+D86+D87+D88+D89+D90+D91+D92+D94+D95+D96+D93</f>
        <v>737655.7200000002</v>
      </c>
      <c r="E56" s="117">
        <f>E57+E58+E59+E60+E61+E62+E63+E64+E65+E66+E67+E68+E69+E70+E71+E72+E73+E74+E75+E76+E77+E78+E79+E80+E81+E82+E83+E84+E85+E86+E87+E88+E89+E90+E91+E92+E94+E95+E96+E93</f>
        <v>1691552</v>
      </c>
      <c r="F56" s="97">
        <f>F57+F58+F59+F60+F61+F62+F63+F64+F65+F66+F67+F68+F69+F70+F71+F72+F73+F74+F75+F76+F77+F78+F79+F80+F81+F83+F82+F84+F85+F86+F87+F88+F89+F90+F92+F94+F95+F96+F91+F93</f>
        <v>688214.05</v>
      </c>
      <c r="G56" s="98">
        <f t="shared" si="11"/>
        <v>93.297459958691817</v>
      </c>
      <c r="H56" s="98">
        <f t="shared" si="12"/>
        <v>40.685361726982087</v>
      </c>
      <c r="K56" s="137"/>
    </row>
    <row r="57" spans="1:11">
      <c r="A57" s="51"/>
      <c r="B57" s="56" t="s">
        <v>33</v>
      </c>
      <c r="C57" s="56" t="s">
        <v>34</v>
      </c>
      <c r="D57" s="157">
        <v>193266.16</v>
      </c>
      <c r="E57" s="157">
        <v>464530</v>
      </c>
      <c r="F57" s="98">
        <v>263355.01</v>
      </c>
      <c r="G57" s="98">
        <f t="shared" si="11"/>
        <v>136.26545381767815</v>
      </c>
      <c r="H57" s="98">
        <f t="shared" si="12"/>
        <v>56.692788409790538</v>
      </c>
      <c r="K57" s="161"/>
    </row>
    <row r="58" spans="1:11">
      <c r="A58" s="51"/>
      <c r="B58" s="56">
        <v>3112</v>
      </c>
      <c r="C58" s="56" t="s">
        <v>35</v>
      </c>
      <c r="D58" s="118">
        <v>2033.4</v>
      </c>
      <c r="E58" s="118">
        <v>6636</v>
      </c>
      <c r="F58" s="98">
        <v>2440.08</v>
      </c>
      <c r="G58" s="98">
        <f t="shared" si="11"/>
        <v>120</v>
      </c>
      <c r="H58" s="98">
        <f t="shared" si="12"/>
        <v>36.770343580470161</v>
      </c>
      <c r="K58" s="137"/>
    </row>
    <row r="59" spans="1:11">
      <c r="A59" s="51"/>
      <c r="B59" s="56">
        <v>3113</v>
      </c>
      <c r="C59" s="56" t="s">
        <v>164</v>
      </c>
      <c r="D59" s="118">
        <v>10843.86</v>
      </c>
      <c r="E59" s="118">
        <v>30526</v>
      </c>
      <c r="F59" s="98">
        <v>2656.75</v>
      </c>
      <c r="G59" s="98">
        <f t="shared" si="11"/>
        <v>24.500039653776419</v>
      </c>
      <c r="H59" s="98">
        <f t="shared" si="12"/>
        <v>8.7032365852060529</v>
      </c>
      <c r="K59" s="137"/>
    </row>
    <row r="60" spans="1:11">
      <c r="A60" s="51"/>
      <c r="B60" s="56">
        <v>3114</v>
      </c>
      <c r="C60" s="56" t="s">
        <v>120</v>
      </c>
      <c r="D60" s="118">
        <v>17638.48</v>
      </c>
      <c r="E60" s="118">
        <v>51762</v>
      </c>
      <c r="F60" s="98">
        <v>15739.19</v>
      </c>
      <c r="G60" s="98">
        <f t="shared" si="11"/>
        <v>89.232122042262148</v>
      </c>
      <c r="H60" s="98">
        <f t="shared" si="12"/>
        <v>30.406842857694834</v>
      </c>
      <c r="K60" s="161"/>
    </row>
    <row r="61" spans="1:11">
      <c r="A61" s="51"/>
      <c r="B61" s="56" t="s">
        <v>38</v>
      </c>
      <c r="C61" s="56" t="s">
        <v>37</v>
      </c>
      <c r="D61" s="118">
        <v>73509</v>
      </c>
      <c r="E61" s="118">
        <v>165904</v>
      </c>
      <c r="F61" s="98">
        <v>64084.84</v>
      </c>
      <c r="G61" s="98">
        <f t="shared" si="11"/>
        <v>87.179583452366373</v>
      </c>
      <c r="H61" s="98">
        <f t="shared" si="12"/>
        <v>38.627664191339569</v>
      </c>
      <c r="K61" s="161"/>
    </row>
    <row r="62" spans="1:11">
      <c r="A62" s="51"/>
      <c r="B62" s="56" t="s">
        <v>41</v>
      </c>
      <c r="C62" s="56" t="s">
        <v>42</v>
      </c>
      <c r="D62" s="118">
        <v>18978.27</v>
      </c>
      <c r="E62" s="188">
        <v>82288</v>
      </c>
      <c r="F62" s="98">
        <v>47632.800000000003</v>
      </c>
      <c r="G62" s="98">
        <f t="shared" si="11"/>
        <v>250.98599608921154</v>
      </c>
      <c r="H62" s="98">
        <f t="shared" si="12"/>
        <v>57.885475403461015</v>
      </c>
      <c r="K62" s="161"/>
    </row>
    <row r="63" spans="1:11">
      <c r="A63" s="51"/>
      <c r="B63" s="56" t="s">
        <v>46</v>
      </c>
      <c r="C63" s="56" t="s">
        <v>47</v>
      </c>
      <c r="D63" s="118">
        <v>3058.74</v>
      </c>
      <c r="E63" s="118">
        <v>9291</v>
      </c>
      <c r="F63" s="98">
        <v>5581.89</v>
      </c>
      <c r="G63" s="98">
        <f t="shared" si="11"/>
        <v>182.48984876125465</v>
      </c>
      <c r="H63" s="98">
        <f t="shared" si="12"/>
        <v>60.078463028737495</v>
      </c>
    </row>
    <row r="64" spans="1:11" ht="25.5">
      <c r="A64" s="51"/>
      <c r="B64" s="56" t="s">
        <v>48</v>
      </c>
      <c r="C64" s="56" t="s">
        <v>49</v>
      </c>
      <c r="D64" s="118">
        <v>47267.31</v>
      </c>
      <c r="E64" s="118">
        <v>106178</v>
      </c>
      <c r="F64" s="98">
        <v>49896.4</v>
      </c>
      <c r="G64" s="98">
        <f t="shared" si="11"/>
        <v>105.56217394220235</v>
      </c>
      <c r="H64" s="98">
        <f t="shared" si="12"/>
        <v>46.993162425361184</v>
      </c>
      <c r="K64" s="161"/>
    </row>
    <row r="65" spans="1:11">
      <c r="A65" s="51"/>
      <c r="B65" s="56" t="s">
        <v>50</v>
      </c>
      <c r="C65" s="56" t="s">
        <v>51</v>
      </c>
      <c r="D65" s="118">
        <v>5014.01</v>
      </c>
      <c r="E65" s="118">
        <v>7300</v>
      </c>
      <c r="F65" s="98">
        <v>4604.32</v>
      </c>
      <c r="G65" s="98">
        <f t="shared" si="11"/>
        <v>91.829094876157001</v>
      </c>
      <c r="H65" s="98">
        <f t="shared" si="12"/>
        <v>63.072876712328764</v>
      </c>
      <c r="K65" s="161"/>
    </row>
    <row r="66" spans="1:11">
      <c r="A66" s="51"/>
      <c r="B66" s="56" t="s">
        <v>121</v>
      </c>
      <c r="C66" s="56" t="s">
        <v>122</v>
      </c>
      <c r="D66" s="156">
        <v>518.45000000000005</v>
      </c>
      <c r="E66" s="156">
        <v>929</v>
      </c>
      <c r="F66" s="98">
        <v>1555.32</v>
      </c>
      <c r="G66" s="98">
        <f t="shared" si="11"/>
        <v>299.99421352107237</v>
      </c>
      <c r="H66" s="98">
        <f t="shared" si="12"/>
        <v>167.41872981700755</v>
      </c>
      <c r="K66" s="161"/>
    </row>
    <row r="67" spans="1:11">
      <c r="A67" s="51"/>
      <c r="B67" s="56" t="s">
        <v>54</v>
      </c>
      <c r="C67" s="56" t="s">
        <v>55</v>
      </c>
      <c r="D67" s="118">
        <v>20974.84</v>
      </c>
      <c r="E67" s="118">
        <v>53089</v>
      </c>
      <c r="F67" s="98">
        <v>11503.89</v>
      </c>
      <c r="G67" s="98">
        <f t="shared" si="11"/>
        <v>54.846139469955425</v>
      </c>
      <c r="H67" s="98">
        <f t="shared" si="12"/>
        <v>21.669065154740153</v>
      </c>
    </row>
    <row r="68" spans="1:11">
      <c r="A68" s="51"/>
      <c r="B68" s="56" t="s">
        <v>123</v>
      </c>
      <c r="C68" s="56" t="s">
        <v>124</v>
      </c>
      <c r="D68" s="156">
        <v>26973.49</v>
      </c>
      <c r="E68" s="156">
        <v>106178</v>
      </c>
      <c r="F68" s="99">
        <v>3589.2</v>
      </c>
      <c r="G68" s="98">
        <f t="shared" si="11"/>
        <v>13.306398245091753</v>
      </c>
      <c r="H68" s="98">
        <f t="shared" si="12"/>
        <v>3.3803612801145242</v>
      </c>
    </row>
    <row r="69" spans="1:11">
      <c r="A69" s="51"/>
      <c r="B69" s="56" t="s">
        <v>56</v>
      </c>
      <c r="C69" s="56" t="s">
        <v>57</v>
      </c>
      <c r="D69" s="118">
        <v>56686.98</v>
      </c>
      <c r="E69" s="118">
        <v>106178</v>
      </c>
      <c r="F69" s="98">
        <v>10289.36</v>
      </c>
      <c r="G69" s="98">
        <f t="shared" si="11"/>
        <v>18.1511874508044</v>
      </c>
      <c r="H69" s="98">
        <f t="shared" si="12"/>
        <v>9.6906703836953039</v>
      </c>
    </row>
    <row r="70" spans="1:11" ht="15.75" customHeight="1">
      <c r="A70" s="51"/>
      <c r="B70" s="56">
        <v>3224</v>
      </c>
      <c r="C70" s="56" t="s">
        <v>58</v>
      </c>
      <c r="D70" s="118">
        <v>5750.49</v>
      </c>
      <c r="E70" s="118">
        <v>19908</v>
      </c>
      <c r="F70" s="98">
        <v>2555.69</v>
      </c>
      <c r="G70" s="98">
        <f t="shared" si="11"/>
        <v>44.44299529257507</v>
      </c>
      <c r="H70" s="98">
        <f t="shared" si="12"/>
        <v>12.837502511553145</v>
      </c>
    </row>
    <row r="71" spans="1:11">
      <c r="A71" s="51"/>
      <c r="B71" s="56" t="s">
        <v>59</v>
      </c>
      <c r="C71" s="56" t="s">
        <v>60</v>
      </c>
      <c r="D71" s="118">
        <v>2486.39</v>
      </c>
      <c r="E71" s="118">
        <v>10618</v>
      </c>
      <c r="F71" s="98">
        <v>1876.95</v>
      </c>
      <c r="G71" s="98">
        <f t="shared" si="11"/>
        <v>75.488961908630586</v>
      </c>
      <c r="H71" s="98">
        <f t="shared" si="12"/>
        <v>17.677057826332643</v>
      </c>
    </row>
    <row r="72" spans="1:11">
      <c r="A72" s="51"/>
      <c r="B72" s="56">
        <v>3227</v>
      </c>
      <c r="C72" s="56" t="s">
        <v>61</v>
      </c>
      <c r="D72" s="118">
        <v>90.15</v>
      </c>
      <c r="E72" s="118">
        <v>6636</v>
      </c>
      <c r="F72" s="98">
        <v>37.4</v>
      </c>
      <c r="G72" s="98">
        <f t="shared" si="11"/>
        <v>41.48641153632834</v>
      </c>
      <c r="H72" s="98">
        <f t="shared" si="12"/>
        <v>0.56359252561784201</v>
      </c>
    </row>
    <row r="73" spans="1:11">
      <c r="A73" s="51"/>
      <c r="B73" s="56" t="s">
        <v>64</v>
      </c>
      <c r="C73" s="56" t="s">
        <v>65</v>
      </c>
      <c r="D73" s="118">
        <v>28025.360000000001</v>
      </c>
      <c r="E73" s="118">
        <v>63707</v>
      </c>
      <c r="F73" s="98">
        <v>24936.34</v>
      </c>
      <c r="G73" s="98">
        <f t="shared" si="11"/>
        <v>88.977768706628567</v>
      </c>
      <c r="H73" s="98">
        <f t="shared" si="12"/>
        <v>39.142229268369256</v>
      </c>
    </row>
    <row r="74" spans="1:11">
      <c r="A74" s="51"/>
      <c r="B74" s="56" t="s">
        <v>66</v>
      </c>
      <c r="C74" s="56" t="s">
        <v>67</v>
      </c>
      <c r="D74" s="118">
        <v>18847.310000000001</v>
      </c>
      <c r="E74" s="118">
        <v>19908</v>
      </c>
      <c r="F74" s="98">
        <v>8240.84</v>
      </c>
      <c r="G74" s="98">
        <f t="shared" si="11"/>
        <v>43.724223775170032</v>
      </c>
      <c r="H74" s="98">
        <f t="shared" si="12"/>
        <v>41.394615230058271</v>
      </c>
    </row>
    <row r="75" spans="1:11">
      <c r="A75" s="51"/>
      <c r="B75" s="56" t="s">
        <v>68</v>
      </c>
      <c r="C75" s="56" t="s">
        <v>69</v>
      </c>
      <c r="D75" s="118">
        <v>11057.72</v>
      </c>
      <c r="E75" s="118">
        <v>26545</v>
      </c>
      <c r="F75" s="98">
        <v>9275.56</v>
      </c>
      <c r="G75" s="98">
        <f t="shared" si="11"/>
        <v>83.883115144894248</v>
      </c>
      <c r="H75" s="98">
        <f t="shared" si="12"/>
        <v>34.942776417404403</v>
      </c>
    </row>
    <row r="76" spans="1:11">
      <c r="A76" s="51"/>
      <c r="B76" s="56" t="s">
        <v>70</v>
      </c>
      <c r="C76" s="56" t="s">
        <v>71</v>
      </c>
      <c r="D76" s="118">
        <v>18390.27</v>
      </c>
      <c r="E76" s="118">
        <v>46453</v>
      </c>
      <c r="F76" s="98">
        <v>10300.41</v>
      </c>
      <c r="G76" s="98">
        <f t="shared" si="11"/>
        <v>56.010107518812937</v>
      </c>
      <c r="H76" s="98">
        <f t="shared" si="12"/>
        <v>22.173831614750391</v>
      </c>
    </row>
    <row r="77" spans="1:11">
      <c r="A77" s="51"/>
      <c r="B77" s="56" t="s">
        <v>72</v>
      </c>
      <c r="C77" s="56" t="s">
        <v>73</v>
      </c>
      <c r="D77" s="118">
        <v>41496.720000000001</v>
      </c>
      <c r="E77" s="118">
        <v>53089</v>
      </c>
      <c r="F77" s="98">
        <v>16193.07</v>
      </c>
      <c r="G77" s="98">
        <f t="shared" si="11"/>
        <v>39.022529973453324</v>
      </c>
      <c r="H77" s="98">
        <f t="shared" si="12"/>
        <v>30.5017423571738</v>
      </c>
    </row>
    <row r="78" spans="1:11">
      <c r="A78" s="51"/>
      <c r="B78" s="56">
        <v>3236</v>
      </c>
      <c r="C78" s="56" t="s">
        <v>74</v>
      </c>
      <c r="D78" s="118">
        <v>16777.86</v>
      </c>
      <c r="E78" s="118">
        <v>46453</v>
      </c>
      <c r="F78" s="98">
        <v>26072.63</v>
      </c>
      <c r="G78" s="98">
        <f t="shared" si="11"/>
        <v>155.39901989884288</v>
      </c>
      <c r="H78" s="98">
        <f t="shared" si="12"/>
        <v>56.126902460551534</v>
      </c>
    </row>
    <row r="79" spans="1:11">
      <c r="A79" s="51"/>
      <c r="B79" s="56" t="s">
        <v>75</v>
      </c>
      <c r="C79" s="56" t="s">
        <v>76</v>
      </c>
      <c r="D79" s="118">
        <v>7901.46</v>
      </c>
      <c r="E79" s="118">
        <v>19908</v>
      </c>
      <c r="F79" s="98">
        <v>18683.439999999999</v>
      </c>
      <c r="G79" s="98">
        <f t="shared" si="11"/>
        <v>236.45554112784217</v>
      </c>
      <c r="H79" s="98">
        <f t="shared" si="12"/>
        <v>93.84890496282901</v>
      </c>
    </row>
    <row r="80" spans="1:11">
      <c r="A80" s="51"/>
      <c r="B80" s="56">
        <v>3238</v>
      </c>
      <c r="C80" s="56" t="s">
        <v>77</v>
      </c>
      <c r="D80" s="118">
        <v>37504.370000000003</v>
      </c>
      <c r="E80" s="118">
        <v>26545</v>
      </c>
      <c r="F80" s="98">
        <v>26782.92</v>
      </c>
      <c r="G80" s="98">
        <f t="shared" si="11"/>
        <v>71.412798028603049</v>
      </c>
      <c r="H80" s="98">
        <f t="shared" si="12"/>
        <v>100.89628932002259</v>
      </c>
    </row>
    <row r="81" spans="1:11">
      <c r="A81" s="51"/>
      <c r="B81" s="56" t="s">
        <v>78</v>
      </c>
      <c r="C81" s="56" t="s">
        <v>79</v>
      </c>
      <c r="D81" s="118">
        <v>48607.13</v>
      </c>
      <c r="E81" s="118">
        <v>39817</v>
      </c>
      <c r="F81" s="98">
        <v>20248.45</v>
      </c>
      <c r="G81" s="98">
        <f t="shared" si="11"/>
        <v>41.657365904960855</v>
      </c>
      <c r="H81" s="98">
        <f t="shared" si="12"/>
        <v>50.853781048295957</v>
      </c>
    </row>
    <row r="82" spans="1:11" ht="25.5">
      <c r="A82" s="51"/>
      <c r="B82" s="56" t="s">
        <v>82</v>
      </c>
      <c r="C82" s="56" t="s">
        <v>83</v>
      </c>
      <c r="D82" s="118">
        <v>4481.2700000000004</v>
      </c>
      <c r="E82" s="118">
        <v>9954</v>
      </c>
      <c r="F82" s="98">
        <v>4481.04</v>
      </c>
      <c r="G82" s="98">
        <f t="shared" si="11"/>
        <v>99.994867526393165</v>
      </c>
      <c r="H82" s="98">
        <f t="shared" si="12"/>
        <v>45.017480409885472</v>
      </c>
    </row>
    <row r="83" spans="1:11">
      <c r="A83" s="51"/>
      <c r="B83" s="56" t="s">
        <v>84</v>
      </c>
      <c r="C83" s="56" t="s">
        <v>85</v>
      </c>
      <c r="D83" s="118">
        <v>8516.41</v>
      </c>
      <c r="E83" s="118">
        <v>26545</v>
      </c>
      <c r="F83" s="98">
        <v>7175.39</v>
      </c>
      <c r="G83" s="98">
        <f t="shared" si="11"/>
        <v>84.253693751240249</v>
      </c>
      <c r="H83" s="98">
        <f t="shared" si="12"/>
        <v>27.031041627425129</v>
      </c>
      <c r="K83" s="137"/>
    </row>
    <row r="84" spans="1:11">
      <c r="A84" s="51"/>
      <c r="B84" s="56" t="s">
        <v>86</v>
      </c>
      <c r="C84" s="56" t="s">
        <v>87</v>
      </c>
      <c r="D84" s="118">
        <v>828.67</v>
      </c>
      <c r="E84" s="118">
        <v>5309</v>
      </c>
      <c r="F84" s="98">
        <v>563.11</v>
      </c>
      <c r="G84" s="98">
        <f t="shared" si="11"/>
        <v>67.953467604715996</v>
      </c>
      <c r="H84" s="98">
        <f t="shared" si="12"/>
        <v>10.606705594273874</v>
      </c>
      <c r="K84" s="137"/>
    </row>
    <row r="85" spans="1:11">
      <c r="A85" s="51"/>
      <c r="B85" s="56" t="s">
        <v>88</v>
      </c>
      <c r="C85" s="56" t="s">
        <v>89</v>
      </c>
      <c r="D85" s="118">
        <v>1397.17</v>
      </c>
      <c r="E85" s="118">
        <v>5309</v>
      </c>
      <c r="F85" s="98">
        <v>1461.7</v>
      </c>
      <c r="G85" s="98">
        <f t="shared" si="11"/>
        <v>104.61862192861284</v>
      </c>
      <c r="H85" s="98">
        <f t="shared" si="12"/>
        <v>27.532491994725937</v>
      </c>
    </row>
    <row r="86" spans="1:11" s="32" customFormat="1">
      <c r="A86" s="51"/>
      <c r="B86" s="56">
        <v>3295</v>
      </c>
      <c r="C86" s="56" t="s">
        <v>90</v>
      </c>
      <c r="D86" s="118">
        <v>2324.75</v>
      </c>
      <c r="E86" s="118">
        <v>6636</v>
      </c>
      <c r="F86" s="98">
        <v>2704.05</v>
      </c>
      <c r="G86" s="98">
        <f t="shared" si="11"/>
        <v>116.31573287450266</v>
      </c>
      <c r="H86" s="98">
        <f t="shared" si="12"/>
        <v>40.748191681735989</v>
      </c>
      <c r="K86" s="136"/>
    </row>
    <row r="87" spans="1:11" s="32" customFormat="1">
      <c r="A87" s="51"/>
      <c r="B87" s="56">
        <v>3296</v>
      </c>
      <c r="C87" s="56" t="s">
        <v>91</v>
      </c>
      <c r="D87" s="118">
        <v>0</v>
      </c>
      <c r="E87" s="118">
        <v>3982</v>
      </c>
      <c r="F87" s="98">
        <v>761.5</v>
      </c>
      <c r="G87" s="98">
        <v>0</v>
      </c>
      <c r="H87" s="98">
        <f t="shared" si="12"/>
        <v>19.123556002009039</v>
      </c>
    </row>
    <row r="88" spans="1:11" s="32" customFormat="1">
      <c r="A88" s="51"/>
      <c r="B88" s="56" t="s">
        <v>92</v>
      </c>
      <c r="C88" s="56" t="s">
        <v>81</v>
      </c>
      <c r="D88" s="118">
        <v>182.78</v>
      </c>
      <c r="E88" s="118">
        <v>3982</v>
      </c>
      <c r="F88" s="98">
        <v>172.1</v>
      </c>
      <c r="G88" s="98">
        <f t="shared" si="11"/>
        <v>94.156909946383621</v>
      </c>
      <c r="H88" s="98">
        <f t="shared" si="12"/>
        <v>4.3219487694625816</v>
      </c>
    </row>
    <row r="89" spans="1:11" s="32" customFormat="1">
      <c r="A89" s="51"/>
      <c r="B89" s="56" t="s">
        <v>96</v>
      </c>
      <c r="C89" s="56" t="s">
        <v>97</v>
      </c>
      <c r="D89" s="118">
        <v>3179.64</v>
      </c>
      <c r="E89" s="118">
        <v>10618</v>
      </c>
      <c r="F89" s="98">
        <v>3173.2</v>
      </c>
      <c r="G89" s="98">
        <f t="shared" si="11"/>
        <v>99.797461347825532</v>
      </c>
      <c r="H89" s="98">
        <f t="shared" si="12"/>
        <v>29.8851007722735</v>
      </c>
    </row>
    <row r="90" spans="1:11" s="32" customFormat="1">
      <c r="A90" s="51"/>
      <c r="B90" s="56" t="s">
        <v>98</v>
      </c>
      <c r="C90" s="56" t="s">
        <v>99</v>
      </c>
      <c r="D90" s="118">
        <v>0</v>
      </c>
      <c r="E90" s="118">
        <v>133</v>
      </c>
      <c r="F90" s="98">
        <v>1365.85</v>
      </c>
      <c r="G90" s="98">
        <v>0</v>
      </c>
      <c r="H90" s="98">
        <f t="shared" si="12"/>
        <v>1026.9548872180451</v>
      </c>
    </row>
    <row r="91" spans="1:11" s="32" customFormat="1">
      <c r="A91" s="51"/>
      <c r="B91" s="56" t="s">
        <v>100</v>
      </c>
      <c r="C91" s="56" t="s">
        <v>101</v>
      </c>
      <c r="D91" s="118">
        <v>0</v>
      </c>
      <c r="E91" s="118">
        <v>663</v>
      </c>
      <c r="F91" s="98">
        <v>0</v>
      </c>
      <c r="G91" s="98">
        <v>0</v>
      </c>
      <c r="H91" s="98">
        <f t="shared" si="12"/>
        <v>0</v>
      </c>
      <c r="K91" s="136"/>
    </row>
    <row r="92" spans="1:11">
      <c r="A92" s="51"/>
      <c r="B92" s="59" t="s">
        <v>105</v>
      </c>
      <c r="C92" s="59" t="s">
        <v>106</v>
      </c>
      <c r="D92" s="118">
        <v>1638.54</v>
      </c>
      <c r="E92" s="118">
        <v>39419</v>
      </c>
      <c r="F92" s="98">
        <v>3084.28</v>
      </c>
      <c r="G92" s="98">
        <f t="shared" si="11"/>
        <v>188.23342731944294</v>
      </c>
      <c r="H92" s="98">
        <f t="shared" si="12"/>
        <v>7.8243486643496798</v>
      </c>
    </row>
    <row r="93" spans="1:11">
      <c r="A93" s="51"/>
      <c r="B93" s="59" t="s">
        <v>107</v>
      </c>
      <c r="C93" s="59" t="s">
        <v>108</v>
      </c>
      <c r="D93" s="118">
        <v>0</v>
      </c>
      <c r="E93" s="118">
        <v>1991</v>
      </c>
      <c r="F93" s="98">
        <v>0</v>
      </c>
      <c r="G93" s="98">
        <v>0</v>
      </c>
      <c r="H93" s="98">
        <v>0</v>
      </c>
    </row>
    <row r="94" spans="1:11">
      <c r="A94" s="51"/>
      <c r="B94" s="59">
        <v>4223</v>
      </c>
      <c r="C94" s="59" t="s">
        <v>109</v>
      </c>
      <c r="D94" s="118">
        <v>0</v>
      </c>
      <c r="E94" s="118">
        <v>2654</v>
      </c>
      <c r="F94" s="98">
        <v>2768.5</v>
      </c>
      <c r="G94" s="98">
        <v>0</v>
      </c>
      <c r="H94" s="98">
        <f t="shared" si="12"/>
        <v>104.31424265259986</v>
      </c>
    </row>
    <row r="95" spans="1:11">
      <c r="A95" s="51"/>
      <c r="B95" s="59">
        <v>4224</v>
      </c>
      <c r="C95" s="59" t="s">
        <v>154</v>
      </c>
      <c r="D95" s="118">
        <v>974.75</v>
      </c>
      <c r="E95" s="118">
        <v>0</v>
      </c>
      <c r="F95" s="98">
        <v>12370.58</v>
      </c>
      <c r="G95" s="98">
        <f t="shared" si="11"/>
        <v>1269.1028468838165</v>
      </c>
      <c r="H95" s="98">
        <v>0</v>
      </c>
    </row>
    <row r="96" spans="1:11" ht="16.5" customHeight="1">
      <c r="A96" s="51"/>
      <c r="B96" s="59">
        <v>4225</v>
      </c>
      <c r="C96" s="59" t="s">
        <v>110</v>
      </c>
      <c r="D96" s="118">
        <v>433.52</v>
      </c>
      <c r="E96" s="118">
        <v>3981</v>
      </c>
      <c r="F96" s="98">
        <v>0</v>
      </c>
      <c r="G96" s="98">
        <f t="shared" si="11"/>
        <v>0</v>
      </c>
      <c r="H96" s="98">
        <f t="shared" si="12"/>
        <v>0</v>
      </c>
    </row>
    <row r="97" spans="1:8" ht="25.5">
      <c r="A97" s="263" t="s">
        <v>136</v>
      </c>
      <c r="B97" s="264"/>
      <c r="C97" s="265"/>
      <c r="D97" s="31" t="s">
        <v>251</v>
      </c>
      <c r="E97" s="10" t="s">
        <v>247</v>
      </c>
      <c r="F97" s="31" t="s">
        <v>248</v>
      </c>
      <c r="G97" s="23" t="s">
        <v>11</v>
      </c>
      <c r="H97" s="23" t="s">
        <v>11</v>
      </c>
    </row>
    <row r="98" spans="1:8" ht="16.5" customHeight="1">
      <c r="A98" s="40"/>
      <c r="B98" s="68"/>
      <c r="C98" s="69">
        <v>1</v>
      </c>
      <c r="D98" s="152">
        <v>2</v>
      </c>
      <c r="E98" s="152">
        <v>3</v>
      </c>
      <c r="F98" s="42">
        <v>4</v>
      </c>
      <c r="G98" s="43" t="s">
        <v>20</v>
      </c>
      <c r="H98" s="43" t="s">
        <v>21</v>
      </c>
    </row>
    <row r="99" spans="1:8" ht="25.5">
      <c r="A99" s="71"/>
      <c r="B99" s="48" t="s">
        <v>155</v>
      </c>
      <c r="C99" s="49" t="s">
        <v>156</v>
      </c>
      <c r="D99" s="154">
        <f>D100+D101+D102+D103</f>
        <v>146285.35</v>
      </c>
      <c r="E99" s="154">
        <f>E102</f>
        <v>6638.86</v>
      </c>
      <c r="F99" s="142">
        <f>F102+F100+F101+F103</f>
        <v>6548.99</v>
      </c>
      <c r="G99" s="98">
        <v>0</v>
      </c>
      <c r="H99" s="98">
        <f t="shared" si="12"/>
        <v>98.646303732869796</v>
      </c>
    </row>
    <row r="100" spans="1:8">
      <c r="A100" s="51"/>
      <c r="B100" s="56" t="s">
        <v>66</v>
      </c>
      <c r="C100" s="56" t="s">
        <v>67</v>
      </c>
      <c r="D100" s="118">
        <v>71130.81</v>
      </c>
      <c r="E100" s="118">
        <v>0</v>
      </c>
      <c r="F100" s="98">
        <v>0</v>
      </c>
      <c r="G100" s="98">
        <f t="shared" ref="G100:G101" si="13">F100/D100*100</f>
        <v>0</v>
      </c>
      <c r="H100" s="98">
        <v>0</v>
      </c>
    </row>
    <row r="101" spans="1:8">
      <c r="A101" s="51"/>
      <c r="B101" s="56" t="s">
        <v>72</v>
      </c>
      <c r="C101" s="56" t="s">
        <v>73</v>
      </c>
      <c r="D101" s="118">
        <v>46661.599999999999</v>
      </c>
      <c r="E101" s="118">
        <v>0</v>
      </c>
      <c r="F101" s="98">
        <v>0</v>
      </c>
      <c r="G101" s="98">
        <f t="shared" si="13"/>
        <v>0</v>
      </c>
      <c r="H101" s="98">
        <v>0</v>
      </c>
    </row>
    <row r="102" spans="1:8">
      <c r="A102" s="51"/>
      <c r="B102" s="56">
        <v>3238</v>
      </c>
      <c r="C102" s="56" t="s">
        <v>77</v>
      </c>
      <c r="D102" s="118">
        <v>0</v>
      </c>
      <c r="E102" s="118">
        <v>6638.86</v>
      </c>
      <c r="F102" s="98">
        <v>6548.99</v>
      </c>
      <c r="G102" s="98">
        <v>0</v>
      </c>
      <c r="H102" s="98">
        <f t="shared" ref="H102" si="14">F102/E102*100</f>
        <v>98.646303732869796</v>
      </c>
    </row>
    <row r="103" spans="1:8">
      <c r="A103" s="51"/>
      <c r="B103" s="59" t="s">
        <v>105</v>
      </c>
      <c r="C103" s="59" t="s">
        <v>106</v>
      </c>
      <c r="D103" s="118">
        <v>28492.94</v>
      </c>
      <c r="E103" s="118">
        <v>0</v>
      </c>
      <c r="F103" s="98">
        <v>0</v>
      </c>
      <c r="G103" s="98">
        <f t="shared" ref="G103" si="15">F103/D103*100</f>
        <v>0</v>
      </c>
      <c r="H103" s="98">
        <v>0</v>
      </c>
    </row>
    <row r="104" spans="1:8" ht="16.5" customHeight="1">
      <c r="A104" s="71"/>
      <c r="B104" s="48"/>
      <c r="C104" s="49"/>
      <c r="D104" s="154"/>
      <c r="E104" s="154"/>
      <c r="F104" s="142"/>
      <c r="G104" s="98"/>
      <c r="H104" s="98"/>
    </row>
    <row r="105" spans="1:8">
      <c r="A105" s="48">
        <v>4</v>
      </c>
      <c r="B105" s="48"/>
      <c r="C105" s="49" t="s">
        <v>141</v>
      </c>
      <c r="D105" s="154">
        <f>D106+D110+D108+D128</f>
        <v>2290742.9099999992</v>
      </c>
      <c r="E105" s="154">
        <f>E106+E110+E108+E128</f>
        <v>3346388.97</v>
      </c>
      <c r="F105" s="142">
        <f>F106+F110+F108+F128</f>
        <v>1575174.29</v>
      </c>
      <c r="G105" s="98">
        <f t="shared" ref="G105:G160" si="16">F105/D105*100</f>
        <v>68.762595886414886</v>
      </c>
      <c r="H105" s="98">
        <f t="shared" ref="H105:H160" si="17">F105/E105*100</f>
        <v>47.070866660189829</v>
      </c>
    </row>
    <row r="106" spans="1:8" ht="25.5">
      <c r="A106" s="52"/>
      <c r="B106" s="49" t="s">
        <v>142</v>
      </c>
      <c r="C106" s="49" t="s">
        <v>144</v>
      </c>
      <c r="D106" s="154">
        <f>D107</f>
        <v>38175.339999999997</v>
      </c>
      <c r="E106" s="154">
        <f>E107</f>
        <v>199084</v>
      </c>
      <c r="F106" s="142">
        <f>F107</f>
        <v>91580.08</v>
      </c>
      <c r="G106" s="98">
        <f t="shared" si="16"/>
        <v>239.89329237146285</v>
      </c>
      <c r="H106" s="98">
        <f t="shared" si="17"/>
        <v>46.0007233127725</v>
      </c>
    </row>
    <row r="107" spans="1:8">
      <c r="A107" s="71"/>
      <c r="B107" s="56" t="s">
        <v>123</v>
      </c>
      <c r="C107" s="56" t="s">
        <v>124</v>
      </c>
      <c r="D107" s="159">
        <v>38175.339999999997</v>
      </c>
      <c r="E107" s="159">
        <v>199084</v>
      </c>
      <c r="F107" s="140">
        <v>91580.08</v>
      </c>
      <c r="G107" s="98">
        <f t="shared" si="16"/>
        <v>239.89329237146285</v>
      </c>
      <c r="H107" s="98">
        <f t="shared" si="17"/>
        <v>46.0007233127725</v>
      </c>
    </row>
    <row r="108" spans="1:8" ht="25.5">
      <c r="A108" s="48"/>
      <c r="B108" s="48" t="s">
        <v>254</v>
      </c>
      <c r="C108" s="49" t="s">
        <v>263</v>
      </c>
      <c r="D108" s="117">
        <v>0</v>
      </c>
      <c r="E108" s="117">
        <f>E109</f>
        <v>45.1</v>
      </c>
      <c r="F108" s="97">
        <f>F109</f>
        <v>39.01</v>
      </c>
      <c r="G108" s="98">
        <v>0</v>
      </c>
      <c r="H108" s="98">
        <f t="shared" ref="H108" si="18">(F108/E108)*100</f>
        <v>86.496674057649656</v>
      </c>
    </row>
    <row r="109" spans="1:8">
      <c r="A109" s="51"/>
      <c r="B109" s="52">
        <v>3222</v>
      </c>
      <c r="C109" s="56" t="s">
        <v>124</v>
      </c>
      <c r="D109" s="118">
        <v>0</v>
      </c>
      <c r="E109" s="118">
        <v>45.1</v>
      </c>
      <c r="F109" s="98">
        <v>39.01</v>
      </c>
      <c r="G109" s="94">
        <v>0</v>
      </c>
      <c r="H109" s="98">
        <f>(F109/E109)*100</f>
        <v>86.496674057649656</v>
      </c>
    </row>
    <row r="110" spans="1:8" ht="16.5" customHeight="1">
      <c r="A110" s="141"/>
      <c r="B110" s="49" t="s">
        <v>145</v>
      </c>
      <c r="C110" s="49" t="s">
        <v>147</v>
      </c>
      <c r="D110" s="154">
        <f>D111+D112+D113+D114+D115+D116+D117+D118+D119+D120+D121+D122+D123+D124+D125+D126</f>
        <v>2252567.5699999994</v>
      </c>
      <c r="E110" s="154">
        <f>E111+E112+E113+E114+E115+E116+E117+E118+E119+E120+E121+E122+E123+E124+E125+E126</f>
        <v>2326631</v>
      </c>
      <c r="F110" s="142">
        <f>F111+F112+F113+F114+F115+F116+F117+F118+F119+F120+F121+F122+F123+F124+F125+F126</f>
        <v>1120399.1500000001</v>
      </c>
      <c r="G110" s="98">
        <f t="shared" si="16"/>
        <v>49.738758780052954</v>
      </c>
      <c r="H110" s="98">
        <f t="shared" si="17"/>
        <v>48.155429460021814</v>
      </c>
    </row>
    <row r="111" spans="1:8">
      <c r="A111" s="71"/>
      <c r="B111" s="56" t="s">
        <v>33</v>
      </c>
      <c r="C111" s="56" t="s">
        <v>34</v>
      </c>
      <c r="D111" s="159">
        <v>751697.73</v>
      </c>
      <c r="E111" s="159">
        <v>1521003</v>
      </c>
      <c r="F111" s="140">
        <v>811753.79</v>
      </c>
      <c r="G111" s="98">
        <f t="shared" si="16"/>
        <v>107.98938956487206</v>
      </c>
      <c r="H111" s="98">
        <f t="shared" si="17"/>
        <v>53.369637666723868</v>
      </c>
    </row>
    <row r="112" spans="1:8">
      <c r="A112" s="71"/>
      <c r="B112" s="56" t="s">
        <v>159</v>
      </c>
      <c r="C112" s="56" t="s">
        <v>35</v>
      </c>
      <c r="D112" s="159">
        <v>9146.61</v>
      </c>
      <c r="E112" s="159">
        <v>15927</v>
      </c>
      <c r="F112" s="140">
        <v>9219.36</v>
      </c>
      <c r="G112" s="98">
        <f t="shared" si="16"/>
        <v>100.79537664774163</v>
      </c>
      <c r="H112" s="98">
        <f t="shared" si="17"/>
        <v>57.885100772273503</v>
      </c>
    </row>
    <row r="113" spans="1:8">
      <c r="A113" s="71"/>
      <c r="B113" s="56" t="s">
        <v>160</v>
      </c>
      <c r="C113" s="56" t="s">
        <v>164</v>
      </c>
      <c r="D113" s="159">
        <v>48099.57</v>
      </c>
      <c r="E113" s="159">
        <v>53089</v>
      </c>
      <c r="F113" s="140">
        <v>14091.76</v>
      </c>
      <c r="G113" s="98">
        <f t="shared" si="16"/>
        <v>29.297060243989709</v>
      </c>
      <c r="H113" s="98">
        <f t="shared" si="17"/>
        <v>26.543653110813914</v>
      </c>
    </row>
    <row r="114" spans="1:8">
      <c r="A114" s="71"/>
      <c r="B114" s="56" t="s">
        <v>161</v>
      </c>
      <c r="C114" s="56" t="s">
        <v>120</v>
      </c>
      <c r="D114" s="159">
        <v>91290.21</v>
      </c>
      <c r="E114" s="159">
        <v>145995</v>
      </c>
      <c r="F114" s="140">
        <v>42436.23</v>
      </c>
      <c r="G114" s="98">
        <f t="shared" si="16"/>
        <v>46.484973580409118</v>
      </c>
      <c r="H114" s="98">
        <f t="shared" si="17"/>
        <v>29.066906400904141</v>
      </c>
    </row>
    <row r="115" spans="1:8">
      <c r="A115" s="71"/>
      <c r="B115" s="56" t="s">
        <v>41</v>
      </c>
      <c r="C115" s="56" t="s">
        <v>42</v>
      </c>
      <c r="D115" s="159">
        <v>167629.39000000001</v>
      </c>
      <c r="E115" s="159">
        <v>278718</v>
      </c>
      <c r="F115" s="140">
        <v>144464.84</v>
      </c>
      <c r="G115" s="98">
        <f t="shared" si="16"/>
        <v>86.181092706953109</v>
      </c>
      <c r="H115" s="98">
        <f t="shared" si="17"/>
        <v>51.831901778858914</v>
      </c>
    </row>
    <row r="116" spans="1:8">
      <c r="A116" s="71"/>
      <c r="B116" s="56" t="s">
        <v>54</v>
      </c>
      <c r="C116" s="56" t="s">
        <v>55</v>
      </c>
      <c r="D116" s="159">
        <v>7382.23</v>
      </c>
      <c r="E116" s="159">
        <v>20000</v>
      </c>
      <c r="F116" s="140">
        <v>11243.3</v>
      </c>
      <c r="G116" s="98">
        <f t="shared" si="16"/>
        <v>152.30221762258827</v>
      </c>
      <c r="H116" s="98">
        <f t="shared" si="17"/>
        <v>56.216499999999989</v>
      </c>
    </row>
    <row r="117" spans="1:8">
      <c r="A117" s="71"/>
      <c r="B117" s="56" t="s">
        <v>123</v>
      </c>
      <c r="C117" s="56" t="s">
        <v>124</v>
      </c>
      <c r="D117" s="159">
        <v>998115.93</v>
      </c>
      <c r="E117" s="159">
        <v>223454</v>
      </c>
      <c r="F117" s="140">
        <v>4159.3500000000004</v>
      </c>
      <c r="G117" s="98">
        <f t="shared" si="16"/>
        <v>0.41672012989513157</v>
      </c>
      <c r="H117" s="98">
        <f t="shared" si="17"/>
        <v>1.8613898162485345</v>
      </c>
    </row>
    <row r="118" spans="1:8">
      <c r="A118" s="71"/>
      <c r="B118" s="56" t="s">
        <v>56</v>
      </c>
      <c r="C118" s="56" t="s">
        <v>57</v>
      </c>
      <c r="D118" s="159">
        <v>4012.53</v>
      </c>
      <c r="E118" s="159">
        <v>19000</v>
      </c>
      <c r="F118" s="140">
        <v>34141.550000000003</v>
      </c>
      <c r="G118" s="98">
        <v>0</v>
      </c>
      <c r="H118" s="98">
        <f t="shared" si="17"/>
        <v>179.69236842105266</v>
      </c>
    </row>
    <row r="119" spans="1:8">
      <c r="A119" s="71"/>
      <c r="B119" s="56" t="s">
        <v>66</v>
      </c>
      <c r="C119" s="56" t="s">
        <v>67</v>
      </c>
      <c r="D119" s="159">
        <v>1909.24</v>
      </c>
      <c r="E119" s="159">
        <v>3000</v>
      </c>
      <c r="F119" s="140">
        <v>2448.4899999999998</v>
      </c>
      <c r="G119" s="98">
        <f t="shared" si="16"/>
        <v>128.24422283212166</v>
      </c>
      <c r="H119" s="98">
        <f t="shared" si="17"/>
        <v>81.61633333333333</v>
      </c>
    </row>
    <row r="120" spans="1:8">
      <c r="A120" s="71"/>
      <c r="B120" s="56" t="s">
        <v>68</v>
      </c>
      <c r="C120" s="56" t="s">
        <v>69</v>
      </c>
      <c r="D120" s="159">
        <v>4878.04</v>
      </c>
      <c r="E120" s="159">
        <v>0</v>
      </c>
      <c r="F120" s="140">
        <v>0</v>
      </c>
      <c r="G120" s="98">
        <f t="shared" si="16"/>
        <v>0</v>
      </c>
      <c r="H120" s="98">
        <v>0</v>
      </c>
    </row>
    <row r="121" spans="1:8">
      <c r="A121" s="71"/>
      <c r="B121" s="56" t="s">
        <v>70</v>
      </c>
      <c r="C121" s="56" t="s">
        <v>71</v>
      </c>
      <c r="D121" s="159">
        <v>2417.38</v>
      </c>
      <c r="E121" s="159">
        <v>2500</v>
      </c>
      <c r="F121" s="140">
        <v>5751.56</v>
      </c>
      <c r="G121" s="98">
        <v>0</v>
      </c>
      <c r="H121" s="98">
        <f t="shared" si="17"/>
        <v>230.0624</v>
      </c>
    </row>
    <row r="122" spans="1:8">
      <c r="A122" s="71"/>
      <c r="B122" s="56" t="s">
        <v>72</v>
      </c>
      <c r="C122" s="56" t="s">
        <v>73</v>
      </c>
      <c r="D122" s="159">
        <v>8188.65</v>
      </c>
      <c r="E122" s="159">
        <v>1700</v>
      </c>
      <c r="F122" s="140">
        <v>3976.8</v>
      </c>
      <c r="G122" s="98">
        <f t="shared" si="16"/>
        <v>48.564781740579953</v>
      </c>
      <c r="H122" s="98">
        <f t="shared" si="17"/>
        <v>233.92941176470589</v>
      </c>
    </row>
    <row r="123" spans="1:8">
      <c r="A123" s="71"/>
      <c r="B123" s="56" t="s">
        <v>162</v>
      </c>
      <c r="C123" s="56" t="s">
        <v>74</v>
      </c>
      <c r="D123" s="159">
        <v>25969.42</v>
      </c>
      <c r="E123" s="159">
        <v>26545</v>
      </c>
      <c r="F123" s="140">
        <v>13695.41</v>
      </c>
      <c r="G123" s="98">
        <v>0</v>
      </c>
      <c r="H123" s="98">
        <f t="shared" si="17"/>
        <v>51.59318139009229</v>
      </c>
    </row>
    <row r="124" spans="1:8">
      <c r="A124" s="71"/>
      <c r="B124" s="56" t="s">
        <v>75</v>
      </c>
      <c r="C124" s="56" t="s">
        <v>76</v>
      </c>
      <c r="D124" s="159">
        <v>63762.44</v>
      </c>
      <c r="E124" s="159">
        <v>11700</v>
      </c>
      <c r="F124" s="140">
        <v>14742.32</v>
      </c>
      <c r="G124" s="98">
        <f t="shared" si="16"/>
        <v>23.120696133962248</v>
      </c>
      <c r="H124" s="98">
        <f t="shared" si="17"/>
        <v>126.00273504273505</v>
      </c>
    </row>
    <row r="125" spans="1:8">
      <c r="A125" s="71"/>
      <c r="B125" s="56" t="s">
        <v>163</v>
      </c>
      <c r="C125" s="56" t="s">
        <v>77</v>
      </c>
      <c r="D125" s="159">
        <v>14096.36</v>
      </c>
      <c r="E125" s="159">
        <v>0</v>
      </c>
      <c r="F125" s="140">
        <v>2083.87</v>
      </c>
      <c r="G125" s="98">
        <f t="shared" si="16"/>
        <v>14.783036188065571</v>
      </c>
      <c r="H125" s="98">
        <v>0</v>
      </c>
    </row>
    <row r="126" spans="1:8">
      <c r="A126" s="71"/>
      <c r="B126" s="56" t="s">
        <v>78</v>
      </c>
      <c r="C126" s="56" t="s">
        <v>79</v>
      </c>
      <c r="D126" s="159">
        <v>53971.839999999997</v>
      </c>
      <c r="E126" s="159">
        <v>4000</v>
      </c>
      <c r="F126" s="140">
        <v>6190.52</v>
      </c>
      <c r="G126" s="98">
        <f t="shared" si="16"/>
        <v>11.469907270161626</v>
      </c>
      <c r="H126" s="98">
        <f t="shared" si="17"/>
        <v>154.76300000000001</v>
      </c>
    </row>
    <row r="127" spans="1:8" ht="13.5" customHeight="1">
      <c r="A127" s="71"/>
      <c r="B127" s="48"/>
      <c r="C127" s="49"/>
      <c r="D127" s="154"/>
      <c r="E127" s="154"/>
      <c r="F127" s="142"/>
      <c r="G127" s="98"/>
      <c r="H127" s="98"/>
    </row>
    <row r="128" spans="1:8" ht="25.5">
      <c r="A128" s="48"/>
      <c r="B128" s="48" t="s">
        <v>256</v>
      </c>
      <c r="C128" s="49" t="s">
        <v>263</v>
      </c>
      <c r="D128" s="117">
        <v>0</v>
      </c>
      <c r="E128" s="117">
        <f>E129+E130+E131+E132+E133+E134+E135+E137+E136+E138+E139+E140+E141+E142</f>
        <v>820628.87</v>
      </c>
      <c r="F128" s="97">
        <f>F129+F130+F131+F132+F133+F134+F135+F136+F137+F138+F139+F140+F141+F142</f>
        <v>363156.04999999993</v>
      </c>
      <c r="G128" s="98" t="e">
        <f t="shared" ref="G128" si="19">(F128/D128)*100</f>
        <v>#DIV/0!</v>
      </c>
      <c r="H128" s="98">
        <f t="shared" ref="H128" si="20">(F128/E128)*100</f>
        <v>44.253384602469559</v>
      </c>
    </row>
    <row r="129" spans="1:8">
      <c r="A129" s="71"/>
      <c r="B129" s="56" t="s">
        <v>56</v>
      </c>
      <c r="C129" s="56" t="s">
        <v>57</v>
      </c>
      <c r="D129" s="159">
        <v>0</v>
      </c>
      <c r="E129" s="159">
        <v>37878.870000000003</v>
      </c>
      <c r="F129" s="140">
        <v>3421.09</v>
      </c>
      <c r="G129" s="98">
        <v>0</v>
      </c>
      <c r="H129" s="98">
        <f t="shared" ref="H129" si="21">F129/E129*100</f>
        <v>9.0316580193654143</v>
      </c>
    </row>
    <row r="130" spans="1:8">
      <c r="A130" s="71"/>
      <c r="B130" s="56" t="s">
        <v>66</v>
      </c>
      <c r="C130" s="56" t="s">
        <v>67</v>
      </c>
      <c r="D130" s="156">
        <v>0</v>
      </c>
      <c r="E130" s="156">
        <v>50000</v>
      </c>
      <c r="F130" s="99">
        <v>4193.0200000000004</v>
      </c>
      <c r="G130" s="98">
        <v>0</v>
      </c>
      <c r="H130" s="98">
        <f>F130/E130*100</f>
        <v>8.3860400000000013</v>
      </c>
    </row>
    <row r="131" spans="1:8">
      <c r="A131" s="51"/>
      <c r="B131" s="56" t="s">
        <v>68</v>
      </c>
      <c r="C131" s="56" t="s">
        <v>69</v>
      </c>
      <c r="D131" s="118">
        <v>0</v>
      </c>
      <c r="E131" s="118">
        <v>10000</v>
      </c>
      <c r="F131" s="98">
        <v>10288.83</v>
      </c>
      <c r="G131" s="98">
        <v>0</v>
      </c>
      <c r="H131" s="98">
        <f t="shared" ref="H131" si="22">F131/E131*100</f>
        <v>102.8883</v>
      </c>
    </row>
    <row r="132" spans="1:8">
      <c r="A132" s="51"/>
      <c r="B132" s="56" t="s">
        <v>70</v>
      </c>
      <c r="C132" s="56" t="s">
        <v>71</v>
      </c>
      <c r="D132" s="118">
        <v>0</v>
      </c>
      <c r="E132" s="118">
        <v>25000</v>
      </c>
      <c r="F132" s="98">
        <v>4007.41</v>
      </c>
      <c r="G132" s="98">
        <v>0</v>
      </c>
      <c r="H132" s="98">
        <f t="shared" ref="H132" si="23">F132/E132*100</f>
        <v>16.029640000000001</v>
      </c>
    </row>
    <row r="133" spans="1:8">
      <c r="A133" s="71"/>
      <c r="B133" s="56" t="s">
        <v>72</v>
      </c>
      <c r="C133" s="56" t="s">
        <v>73</v>
      </c>
      <c r="D133" s="156">
        <v>0</v>
      </c>
      <c r="E133" s="156">
        <v>125000</v>
      </c>
      <c r="F133" s="99">
        <v>97597.61</v>
      </c>
      <c r="G133" s="98">
        <v>0</v>
      </c>
      <c r="H133" s="98">
        <f>F133/E133*100</f>
        <v>78.078088000000008</v>
      </c>
    </row>
    <row r="134" spans="1:8">
      <c r="A134" s="71"/>
      <c r="B134" s="56" t="s">
        <v>75</v>
      </c>
      <c r="C134" s="56" t="s">
        <v>76</v>
      </c>
      <c r="D134" s="159">
        <v>0</v>
      </c>
      <c r="E134" s="159">
        <v>50000</v>
      </c>
      <c r="F134" s="140">
        <v>1738.51</v>
      </c>
      <c r="G134" s="98">
        <v>0</v>
      </c>
      <c r="H134" s="98">
        <f t="shared" ref="H134:H136" si="24">F134/E134*100</f>
        <v>3.47702</v>
      </c>
    </row>
    <row r="135" spans="1:8">
      <c r="A135" s="71"/>
      <c r="B135" s="56" t="s">
        <v>163</v>
      </c>
      <c r="C135" s="56" t="s">
        <v>77</v>
      </c>
      <c r="D135" s="159">
        <v>0</v>
      </c>
      <c r="E135" s="159">
        <v>67455</v>
      </c>
      <c r="F135" s="140">
        <v>27883.55</v>
      </c>
      <c r="G135" s="98">
        <v>0</v>
      </c>
      <c r="H135" s="98">
        <f t="shared" si="24"/>
        <v>41.336520643391886</v>
      </c>
    </row>
    <row r="136" spans="1:8">
      <c r="A136" s="71"/>
      <c r="B136" s="56" t="s">
        <v>78</v>
      </c>
      <c r="C136" s="56" t="s">
        <v>79</v>
      </c>
      <c r="D136" s="159">
        <v>0</v>
      </c>
      <c r="E136" s="159">
        <v>190000</v>
      </c>
      <c r="F136" s="140">
        <v>71266.759999999995</v>
      </c>
      <c r="G136" s="98">
        <v>0</v>
      </c>
      <c r="H136" s="98">
        <f t="shared" si="24"/>
        <v>37.508821052631575</v>
      </c>
    </row>
    <row r="137" spans="1:8">
      <c r="A137" s="71"/>
      <c r="B137" s="56" t="s">
        <v>126</v>
      </c>
      <c r="C137" s="56" t="s">
        <v>127</v>
      </c>
      <c r="D137" s="156">
        <v>0</v>
      </c>
      <c r="E137" s="156">
        <v>82545</v>
      </c>
      <c r="F137" s="98">
        <v>82541.8</v>
      </c>
      <c r="G137" s="98">
        <v>0</v>
      </c>
      <c r="H137" s="98">
        <f>F137/E137*100</f>
        <v>99.9961233266703</v>
      </c>
    </row>
    <row r="138" spans="1:8">
      <c r="A138" s="71"/>
      <c r="B138" s="56" t="s">
        <v>105</v>
      </c>
      <c r="C138" s="56" t="s">
        <v>106</v>
      </c>
      <c r="D138" s="156">
        <v>0</v>
      </c>
      <c r="E138" s="156">
        <v>32000</v>
      </c>
      <c r="F138" s="99">
        <v>32860.629999999997</v>
      </c>
      <c r="G138" s="98">
        <v>0</v>
      </c>
      <c r="H138" s="98">
        <f>F138/E138*100</f>
        <v>102.68946875</v>
      </c>
    </row>
    <row r="139" spans="1:8">
      <c r="A139" s="51"/>
      <c r="B139" s="59">
        <v>4223</v>
      </c>
      <c r="C139" s="59" t="s">
        <v>109</v>
      </c>
      <c r="D139" s="118">
        <v>0</v>
      </c>
      <c r="E139" s="118">
        <v>10000</v>
      </c>
      <c r="F139" s="98">
        <v>6952.37</v>
      </c>
      <c r="G139" s="98">
        <v>0</v>
      </c>
      <c r="H139" s="98">
        <f t="shared" ref="H139" si="25">F139/E139*100</f>
        <v>69.523700000000005</v>
      </c>
    </row>
    <row r="140" spans="1:8">
      <c r="A140" s="71"/>
      <c r="B140" s="56" t="s">
        <v>157</v>
      </c>
      <c r="C140" s="56" t="s">
        <v>154</v>
      </c>
      <c r="D140" s="156">
        <v>0</v>
      </c>
      <c r="E140" s="156">
        <v>74500</v>
      </c>
      <c r="F140" s="99">
        <v>0</v>
      </c>
      <c r="G140" s="98">
        <v>0</v>
      </c>
      <c r="H140" s="98">
        <f>F140/E140*100</f>
        <v>0</v>
      </c>
    </row>
    <row r="141" spans="1:8">
      <c r="A141" s="71"/>
      <c r="B141" s="56" t="s">
        <v>158</v>
      </c>
      <c r="C141" s="56" t="s">
        <v>110</v>
      </c>
      <c r="D141" s="156">
        <v>0</v>
      </c>
      <c r="E141" s="156">
        <v>15000</v>
      </c>
      <c r="F141" s="99">
        <v>0</v>
      </c>
      <c r="G141" s="98">
        <v>0</v>
      </c>
      <c r="H141" s="98">
        <f>F141/E141*100</f>
        <v>0</v>
      </c>
    </row>
    <row r="142" spans="1:8">
      <c r="A142" s="71"/>
      <c r="B142" s="56" t="s">
        <v>132</v>
      </c>
      <c r="C142" s="56" t="s">
        <v>133</v>
      </c>
      <c r="D142" s="156">
        <v>0</v>
      </c>
      <c r="E142" s="156">
        <v>51250</v>
      </c>
      <c r="F142" s="99">
        <v>20404.47</v>
      </c>
      <c r="G142" s="98">
        <v>0</v>
      </c>
      <c r="H142" s="98">
        <f>F142/E142*100</f>
        <v>39.813600000000008</v>
      </c>
    </row>
    <row r="143" spans="1:8">
      <c r="A143" s="71"/>
      <c r="B143" s="56"/>
      <c r="C143" s="56"/>
      <c r="D143" s="159"/>
      <c r="E143" s="159"/>
      <c r="F143" s="140"/>
      <c r="G143" s="98"/>
      <c r="H143" s="98"/>
    </row>
    <row r="144" spans="1:8">
      <c r="A144" s="48">
        <v>5</v>
      </c>
      <c r="B144" s="48"/>
      <c r="C144" s="49" t="s">
        <v>231</v>
      </c>
      <c r="D144" s="50">
        <f>D145+D154</f>
        <v>25334.270000000004</v>
      </c>
      <c r="E144" s="50">
        <f>E145+E154+E150</f>
        <v>78383.98</v>
      </c>
      <c r="F144" s="93">
        <f>F145+F154+F150</f>
        <v>17690.93</v>
      </c>
      <c r="G144" s="98">
        <f t="shared" si="16"/>
        <v>69.830036547332909</v>
      </c>
      <c r="H144" s="98">
        <f t="shared" si="17"/>
        <v>22.569573527651954</v>
      </c>
    </row>
    <row r="145" spans="1:8">
      <c r="A145" s="49"/>
      <c r="B145" s="48" t="s">
        <v>239</v>
      </c>
      <c r="C145" s="49" t="s">
        <v>233</v>
      </c>
      <c r="D145" s="50">
        <f>D146+D147+D148+D149</f>
        <v>25334.270000000004</v>
      </c>
      <c r="E145" s="50">
        <f>E146+E147+E148+E149</f>
        <v>27553</v>
      </c>
      <c r="F145" s="93">
        <f>F146+F147+F148+F149</f>
        <v>0</v>
      </c>
      <c r="G145" s="98">
        <f t="shared" si="16"/>
        <v>0</v>
      </c>
      <c r="H145" s="98">
        <f t="shared" si="17"/>
        <v>0</v>
      </c>
    </row>
    <row r="146" spans="1:8">
      <c r="A146" s="51"/>
      <c r="B146" s="52">
        <v>3111</v>
      </c>
      <c r="C146" s="52" t="s">
        <v>34</v>
      </c>
      <c r="D146" s="220">
        <v>15530.28</v>
      </c>
      <c r="E146" s="53">
        <v>21899</v>
      </c>
      <c r="F146" s="98">
        <v>0</v>
      </c>
      <c r="G146" s="98">
        <f t="shared" si="16"/>
        <v>0</v>
      </c>
      <c r="H146" s="98">
        <f t="shared" si="17"/>
        <v>0</v>
      </c>
    </row>
    <row r="147" spans="1:8">
      <c r="A147" s="51"/>
      <c r="B147" s="52">
        <v>3113</v>
      </c>
      <c r="C147" s="56" t="s">
        <v>164</v>
      </c>
      <c r="D147" s="220">
        <v>5189.5200000000004</v>
      </c>
      <c r="E147" s="53">
        <v>0</v>
      </c>
      <c r="F147" s="98">
        <v>0</v>
      </c>
      <c r="G147" s="98">
        <v>0</v>
      </c>
      <c r="H147" s="98">
        <v>0</v>
      </c>
    </row>
    <row r="148" spans="1:8">
      <c r="A148" s="51"/>
      <c r="B148" s="52">
        <v>3132</v>
      </c>
      <c r="C148" s="56" t="s">
        <v>42</v>
      </c>
      <c r="D148" s="220">
        <v>1850.65</v>
      </c>
      <c r="E148" s="53">
        <v>3318</v>
      </c>
      <c r="F148" s="98">
        <v>0</v>
      </c>
      <c r="G148" s="98">
        <f t="shared" si="16"/>
        <v>0</v>
      </c>
      <c r="H148" s="98">
        <f t="shared" si="17"/>
        <v>0</v>
      </c>
    </row>
    <row r="149" spans="1:8" ht="25.5">
      <c r="A149" s="51"/>
      <c r="B149" s="52">
        <v>3212</v>
      </c>
      <c r="C149" s="56" t="s">
        <v>49</v>
      </c>
      <c r="D149" s="220">
        <v>2763.82</v>
      </c>
      <c r="E149" s="53">
        <v>2336</v>
      </c>
      <c r="F149" s="98">
        <v>0</v>
      </c>
      <c r="G149" s="98">
        <f t="shared" si="16"/>
        <v>0</v>
      </c>
      <c r="H149" s="98">
        <f t="shared" si="17"/>
        <v>0</v>
      </c>
    </row>
    <row r="150" spans="1:8">
      <c r="A150" s="48"/>
      <c r="B150" s="48" t="s">
        <v>258</v>
      </c>
      <c r="C150" s="49" t="s">
        <v>264</v>
      </c>
      <c r="D150" s="117">
        <v>0</v>
      </c>
      <c r="E150" s="117">
        <f>E151+E152+E153</f>
        <v>14926.98</v>
      </c>
      <c r="F150" s="97">
        <f>F151+F152+F153</f>
        <v>14926.98</v>
      </c>
      <c r="G150" s="98">
        <v>0</v>
      </c>
      <c r="H150" s="98">
        <f t="shared" ref="H150" si="26">(F150/E150)*100</f>
        <v>100</v>
      </c>
    </row>
    <row r="151" spans="1:8">
      <c r="A151" s="51"/>
      <c r="B151" s="52">
        <v>3111</v>
      </c>
      <c r="C151" s="52" t="s">
        <v>34</v>
      </c>
      <c r="D151" s="220">
        <v>0</v>
      </c>
      <c r="E151" s="53">
        <v>11524.75</v>
      </c>
      <c r="F151" s="98">
        <v>11524.75</v>
      </c>
      <c r="G151" s="98">
        <v>0</v>
      </c>
      <c r="H151" s="98">
        <f t="shared" ref="H151:H153" si="27">F151/E151*100</f>
        <v>100</v>
      </c>
    </row>
    <row r="152" spans="1:8">
      <c r="A152" s="51"/>
      <c r="B152" s="52">
        <v>3132</v>
      </c>
      <c r="C152" s="56" t="s">
        <v>42</v>
      </c>
      <c r="D152" s="220">
        <v>0</v>
      </c>
      <c r="E152" s="53">
        <v>1902.23</v>
      </c>
      <c r="F152" s="98">
        <v>1902.23</v>
      </c>
      <c r="G152" s="98">
        <v>0</v>
      </c>
      <c r="H152" s="98">
        <f t="shared" si="27"/>
        <v>100</v>
      </c>
    </row>
    <row r="153" spans="1:8" ht="25.5">
      <c r="A153" s="51"/>
      <c r="B153" s="52">
        <v>3212</v>
      </c>
      <c r="C153" s="56" t="s">
        <v>49</v>
      </c>
      <c r="D153" s="220">
        <v>0</v>
      </c>
      <c r="E153" s="53">
        <v>1500</v>
      </c>
      <c r="F153" s="98">
        <v>1500</v>
      </c>
      <c r="G153" s="98">
        <v>0</v>
      </c>
      <c r="H153" s="98">
        <f t="shared" si="27"/>
        <v>100</v>
      </c>
    </row>
    <row r="154" spans="1:8">
      <c r="A154" s="48"/>
      <c r="B154" s="49" t="s">
        <v>235</v>
      </c>
      <c r="C154" s="49" t="s">
        <v>236</v>
      </c>
      <c r="D154" s="50">
        <v>0</v>
      </c>
      <c r="E154" s="50">
        <f>E155+E156</f>
        <v>35904</v>
      </c>
      <c r="F154" s="93">
        <f>F155</f>
        <v>2763.95</v>
      </c>
      <c r="G154" s="98">
        <v>0</v>
      </c>
      <c r="H154" s="98">
        <f t="shared" si="17"/>
        <v>7.6981673351158646</v>
      </c>
    </row>
    <row r="155" spans="1:8">
      <c r="A155" s="51"/>
      <c r="B155" s="52">
        <v>3237</v>
      </c>
      <c r="C155" s="52" t="s">
        <v>76</v>
      </c>
      <c r="D155" s="220">
        <v>0</v>
      </c>
      <c r="E155" s="53">
        <v>19908</v>
      </c>
      <c r="F155" s="98">
        <v>2763.95</v>
      </c>
      <c r="G155" s="98">
        <v>0</v>
      </c>
      <c r="H155" s="98">
        <f t="shared" si="17"/>
        <v>13.883614627285512</v>
      </c>
    </row>
    <row r="156" spans="1:8">
      <c r="A156" s="51"/>
      <c r="B156" s="52">
        <v>3238</v>
      </c>
      <c r="C156" s="52" t="s">
        <v>77</v>
      </c>
      <c r="D156" s="220">
        <v>0</v>
      </c>
      <c r="E156" s="53">
        <v>15996</v>
      </c>
      <c r="F156" s="98">
        <v>0</v>
      </c>
      <c r="G156" s="98">
        <v>0</v>
      </c>
      <c r="H156" s="98">
        <f t="shared" si="17"/>
        <v>0</v>
      </c>
    </row>
    <row r="157" spans="1:8">
      <c r="A157" s="51"/>
      <c r="B157" s="52"/>
      <c r="C157" s="52"/>
      <c r="D157" s="220"/>
      <c r="E157" s="53"/>
      <c r="F157" s="94"/>
      <c r="G157" s="98"/>
      <c r="H157" s="98"/>
    </row>
    <row r="158" spans="1:8" ht="38.25">
      <c r="A158" s="48">
        <v>7</v>
      </c>
      <c r="B158" s="48"/>
      <c r="C158" s="49" t="s">
        <v>139</v>
      </c>
      <c r="D158" s="160">
        <f>D159</f>
        <v>1992.81</v>
      </c>
      <c r="E158" s="160">
        <f t="shared" ref="E158:F158" si="28">E159</f>
        <v>3983</v>
      </c>
      <c r="F158" s="144">
        <f t="shared" si="28"/>
        <v>6532.52</v>
      </c>
      <c r="G158" s="98">
        <f t="shared" si="16"/>
        <v>327.80445702299772</v>
      </c>
      <c r="H158" s="206">
        <f t="shared" si="17"/>
        <v>164.01004268139593</v>
      </c>
    </row>
    <row r="159" spans="1:8" ht="38.25">
      <c r="A159" s="48"/>
      <c r="B159" s="48" t="s">
        <v>151</v>
      </c>
      <c r="C159" s="49" t="s">
        <v>240</v>
      </c>
      <c r="D159" s="154">
        <f>D160</f>
        <v>1992.81</v>
      </c>
      <c r="E159" s="154">
        <f>E160</f>
        <v>3983</v>
      </c>
      <c r="F159" s="142">
        <f>F160</f>
        <v>6532.52</v>
      </c>
      <c r="G159" s="98">
        <f t="shared" si="16"/>
        <v>327.80445702299772</v>
      </c>
      <c r="H159" s="206">
        <f t="shared" si="17"/>
        <v>164.01004268139593</v>
      </c>
    </row>
    <row r="160" spans="1:8">
      <c r="A160" s="48"/>
      <c r="B160" s="56" t="s">
        <v>66</v>
      </c>
      <c r="C160" s="56" t="s">
        <v>67</v>
      </c>
      <c r="D160" s="155">
        <v>1992.81</v>
      </c>
      <c r="E160" s="155">
        <v>3983</v>
      </c>
      <c r="F160" s="138">
        <v>6532.52</v>
      </c>
      <c r="G160" s="98">
        <f t="shared" si="16"/>
        <v>327.80445702299772</v>
      </c>
      <c r="H160" s="98">
        <f t="shared" si="17"/>
        <v>164.01004268139593</v>
      </c>
    </row>
  </sheetData>
  <protectedRanges>
    <protectedRange algorithmName="SHA-512" hashValue="R8frfBQ/MhInQYm+jLEgMwgPwCkrGPIUaxyIFLRSCn/+fIsUU6bmJDax/r7gTh2PEAEvgODYwg0rRRjqSM/oww==" saltValue="tbZzHO5lCNHCDH5y3XGZag==" spinCount="100000" sqref="C9" name="Range1_1"/>
    <protectedRange algorithmName="SHA-512" hashValue="R8frfBQ/MhInQYm+jLEgMwgPwCkrGPIUaxyIFLRSCn/+fIsUU6bmJDax/r7gTh2PEAEvgODYwg0rRRjqSM/oww==" saltValue="tbZzHO5lCNHCDH5y3XGZag==" spinCount="100000" sqref="B59" name="Range1_16"/>
    <protectedRange algorithmName="SHA-512" hashValue="R8frfBQ/MhInQYm+jLEgMwgPwCkrGPIUaxyIFLRSCn/+fIsUU6bmJDax/r7gTh2PEAEvgODYwg0rRRjqSM/oww==" saltValue="tbZzHO5lCNHCDH5y3XGZag==" spinCount="100000" sqref="C59" name="Range1_17"/>
    <protectedRange algorithmName="SHA-512" hashValue="R8frfBQ/MhInQYm+jLEgMwgPwCkrGPIUaxyIFLRSCn/+fIsUU6bmJDax/r7gTh2PEAEvgODYwg0rRRjqSM/oww==" saltValue="tbZzHO5lCNHCDH5y3XGZag==" spinCount="100000" sqref="F65:F66" name="Range1_20_1"/>
    <protectedRange algorithmName="SHA-512" hashValue="R8frfBQ/MhInQYm+jLEgMwgPwCkrGPIUaxyIFLRSCn/+fIsUU6bmJDax/r7gTh2PEAEvgODYwg0rRRjqSM/oww==" saltValue="tbZzHO5lCNHCDH5y3XGZag==" spinCount="100000" sqref="C14:C15" name="Range1_8"/>
    <protectedRange algorithmName="SHA-512" hashValue="R8frfBQ/MhInQYm+jLEgMwgPwCkrGPIUaxyIFLRSCn/+fIsUU6bmJDax/r7gTh2PEAEvgODYwg0rRRjqSM/oww==" saltValue="tbZzHO5lCNHCDH5y3XGZag==" spinCount="100000" sqref="D16" name="Range1_3"/>
    <protectedRange algorithmName="SHA-512" hashValue="R8frfBQ/MhInQYm+jLEgMwgPwCkrGPIUaxyIFLRSCn/+fIsUU6bmJDax/r7gTh2PEAEvgODYwg0rRRjqSM/oww==" saltValue="tbZzHO5lCNHCDH5y3XGZag==" spinCount="100000" sqref="C16" name="Range1_12"/>
    <protectedRange algorithmName="SHA-512" hashValue="R8frfBQ/MhInQYm+jLEgMwgPwCkrGPIUaxyIFLRSCn/+fIsUU6bmJDax/r7gTh2PEAEvgODYwg0rRRjqSM/oww==" saltValue="tbZzHO5lCNHCDH5y3XGZag==" spinCount="100000" sqref="F16" name="Range1_13"/>
    <protectedRange algorithmName="SHA-512" hashValue="R8frfBQ/MhInQYm+jLEgMwgPwCkrGPIUaxyIFLRSCn/+fIsUU6bmJDax/r7gTh2PEAEvgODYwg0rRRjqSM/oww==" saltValue="tbZzHO5lCNHCDH5y3XGZag==" spinCount="100000" sqref="D18 D24 D28 D34 D109" name="Range1_4"/>
  </protectedRanges>
  <mergeCells count="4">
    <mergeCell ref="A97:C97"/>
    <mergeCell ref="A1:H1"/>
    <mergeCell ref="A2:H2"/>
    <mergeCell ref="A3:C3"/>
  </mergeCells>
  <pageMargins left="0.51181102362204722" right="0.39370078740157483" top="0.55118110236220474" bottom="0.55118110236220474" header="0.31496062992125984" footer="0.31496062992125984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4"/>
  <sheetViews>
    <sheetView zoomScale="85" zoomScaleNormal="85" workbookViewId="0">
      <selection activeCell="G6" sqref="G6"/>
    </sheetView>
  </sheetViews>
  <sheetFormatPr defaultRowHeight="12.75"/>
  <cols>
    <col min="1" max="1" width="4.28515625" style="67" customWidth="1"/>
    <col min="2" max="2" width="6.28515625" style="67" customWidth="1"/>
    <col min="3" max="3" width="44.85546875" style="67" customWidth="1"/>
    <col min="4" max="4" width="13.7109375" style="67" customWidth="1"/>
    <col min="5" max="5" width="13.140625" style="67" customWidth="1"/>
    <col min="6" max="6" width="13.7109375" style="67" customWidth="1"/>
    <col min="7" max="8" width="9.5703125" style="67" customWidth="1"/>
    <col min="9" max="256" width="9.140625" style="67"/>
    <col min="257" max="257" width="4.28515625" style="67" customWidth="1"/>
    <col min="258" max="258" width="4.42578125" style="67" customWidth="1"/>
    <col min="259" max="259" width="44.85546875" style="67" customWidth="1"/>
    <col min="260" max="260" width="13.7109375" style="67" customWidth="1"/>
    <col min="261" max="261" width="13.140625" style="67" customWidth="1"/>
    <col min="262" max="262" width="13.7109375" style="67" customWidth="1"/>
    <col min="263" max="264" width="9.5703125" style="67" customWidth="1"/>
    <col min="265" max="512" width="9.140625" style="67"/>
    <col min="513" max="513" width="4.28515625" style="67" customWidth="1"/>
    <col min="514" max="514" width="4.42578125" style="67" customWidth="1"/>
    <col min="515" max="515" width="44.85546875" style="67" customWidth="1"/>
    <col min="516" max="516" width="13.7109375" style="67" customWidth="1"/>
    <col min="517" max="517" width="13.140625" style="67" customWidth="1"/>
    <col min="518" max="518" width="13.7109375" style="67" customWidth="1"/>
    <col min="519" max="520" width="9.5703125" style="67" customWidth="1"/>
    <col min="521" max="768" width="9.140625" style="67"/>
    <col min="769" max="769" width="4.28515625" style="67" customWidth="1"/>
    <col min="770" max="770" width="4.42578125" style="67" customWidth="1"/>
    <col min="771" max="771" width="44.85546875" style="67" customWidth="1"/>
    <col min="772" max="772" width="13.7109375" style="67" customWidth="1"/>
    <col min="773" max="773" width="13.140625" style="67" customWidth="1"/>
    <col min="774" max="774" width="13.7109375" style="67" customWidth="1"/>
    <col min="775" max="776" width="9.5703125" style="67" customWidth="1"/>
    <col min="777" max="1024" width="9.140625" style="67"/>
    <col min="1025" max="1025" width="4.28515625" style="67" customWidth="1"/>
    <col min="1026" max="1026" width="4.42578125" style="67" customWidth="1"/>
    <col min="1027" max="1027" width="44.85546875" style="67" customWidth="1"/>
    <col min="1028" max="1028" width="13.7109375" style="67" customWidth="1"/>
    <col min="1029" max="1029" width="13.140625" style="67" customWidth="1"/>
    <col min="1030" max="1030" width="13.7109375" style="67" customWidth="1"/>
    <col min="1031" max="1032" width="9.5703125" style="67" customWidth="1"/>
    <col min="1033" max="1280" width="9.140625" style="67"/>
    <col min="1281" max="1281" width="4.28515625" style="67" customWidth="1"/>
    <col min="1282" max="1282" width="4.42578125" style="67" customWidth="1"/>
    <col min="1283" max="1283" width="44.85546875" style="67" customWidth="1"/>
    <col min="1284" max="1284" width="13.7109375" style="67" customWidth="1"/>
    <col min="1285" max="1285" width="13.140625" style="67" customWidth="1"/>
    <col min="1286" max="1286" width="13.7109375" style="67" customWidth="1"/>
    <col min="1287" max="1288" width="9.5703125" style="67" customWidth="1"/>
    <col min="1289" max="1536" width="9.140625" style="67"/>
    <col min="1537" max="1537" width="4.28515625" style="67" customWidth="1"/>
    <col min="1538" max="1538" width="4.42578125" style="67" customWidth="1"/>
    <col min="1539" max="1539" width="44.85546875" style="67" customWidth="1"/>
    <col min="1540" max="1540" width="13.7109375" style="67" customWidth="1"/>
    <col min="1541" max="1541" width="13.140625" style="67" customWidth="1"/>
    <col min="1542" max="1542" width="13.7109375" style="67" customWidth="1"/>
    <col min="1543" max="1544" width="9.5703125" style="67" customWidth="1"/>
    <col min="1545" max="1792" width="9.140625" style="67"/>
    <col min="1793" max="1793" width="4.28515625" style="67" customWidth="1"/>
    <col min="1794" max="1794" width="4.42578125" style="67" customWidth="1"/>
    <col min="1795" max="1795" width="44.85546875" style="67" customWidth="1"/>
    <col min="1796" max="1796" width="13.7109375" style="67" customWidth="1"/>
    <col min="1797" max="1797" width="13.140625" style="67" customWidth="1"/>
    <col min="1798" max="1798" width="13.7109375" style="67" customWidth="1"/>
    <col min="1799" max="1800" width="9.5703125" style="67" customWidth="1"/>
    <col min="1801" max="2048" width="9.140625" style="67"/>
    <col min="2049" max="2049" width="4.28515625" style="67" customWidth="1"/>
    <col min="2050" max="2050" width="4.42578125" style="67" customWidth="1"/>
    <col min="2051" max="2051" width="44.85546875" style="67" customWidth="1"/>
    <col min="2052" max="2052" width="13.7109375" style="67" customWidth="1"/>
    <col min="2053" max="2053" width="13.140625" style="67" customWidth="1"/>
    <col min="2054" max="2054" width="13.7109375" style="67" customWidth="1"/>
    <col min="2055" max="2056" width="9.5703125" style="67" customWidth="1"/>
    <col min="2057" max="2304" width="9.140625" style="67"/>
    <col min="2305" max="2305" width="4.28515625" style="67" customWidth="1"/>
    <col min="2306" max="2306" width="4.42578125" style="67" customWidth="1"/>
    <col min="2307" max="2307" width="44.85546875" style="67" customWidth="1"/>
    <col min="2308" max="2308" width="13.7109375" style="67" customWidth="1"/>
    <col min="2309" max="2309" width="13.140625" style="67" customWidth="1"/>
    <col min="2310" max="2310" width="13.7109375" style="67" customWidth="1"/>
    <col min="2311" max="2312" width="9.5703125" style="67" customWidth="1"/>
    <col min="2313" max="2560" width="9.140625" style="67"/>
    <col min="2561" max="2561" width="4.28515625" style="67" customWidth="1"/>
    <col min="2562" max="2562" width="4.42578125" style="67" customWidth="1"/>
    <col min="2563" max="2563" width="44.85546875" style="67" customWidth="1"/>
    <col min="2564" max="2564" width="13.7109375" style="67" customWidth="1"/>
    <col min="2565" max="2565" width="13.140625" style="67" customWidth="1"/>
    <col min="2566" max="2566" width="13.7109375" style="67" customWidth="1"/>
    <col min="2567" max="2568" width="9.5703125" style="67" customWidth="1"/>
    <col min="2569" max="2816" width="9.140625" style="67"/>
    <col min="2817" max="2817" width="4.28515625" style="67" customWidth="1"/>
    <col min="2818" max="2818" width="4.42578125" style="67" customWidth="1"/>
    <col min="2819" max="2819" width="44.85546875" style="67" customWidth="1"/>
    <col min="2820" max="2820" width="13.7109375" style="67" customWidth="1"/>
    <col min="2821" max="2821" width="13.140625" style="67" customWidth="1"/>
    <col min="2822" max="2822" width="13.7109375" style="67" customWidth="1"/>
    <col min="2823" max="2824" width="9.5703125" style="67" customWidth="1"/>
    <col min="2825" max="3072" width="9.140625" style="67"/>
    <col min="3073" max="3073" width="4.28515625" style="67" customWidth="1"/>
    <col min="3074" max="3074" width="4.42578125" style="67" customWidth="1"/>
    <col min="3075" max="3075" width="44.85546875" style="67" customWidth="1"/>
    <col min="3076" max="3076" width="13.7109375" style="67" customWidth="1"/>
    <col min="3077" max="3077" width="13.140625" style="67" customWidth="1"/>
    <col min="3078" max="3078" width="13.7109375" style="67" customWidth="1"/>
    <col min="3079" max="3080" width="9.5703125" style="67" customWidth="1"/>
    <col min="3081" max="3328" width="9.140625" style="67"/>
    <col min="3329" max="3329" width="4.28515625" style="67" customWidth="1"/>
    <col min="3330" max="3330" width="4.42578125" style="67" customWidth="1"/>
    <col min="3331" max="3331" width="44.85546875" style="67" customWidth="1"/>
    <col min="3332" max="3332" width="13.7109375" style="67" customWidth="1"/>
    <col min="3333" max="3333" width="13.140625" style="67" customWidth="1"/>
    <col min="3334" max="3334" width="13.7109375" style="67" customWidth="1"/>
    <col min="3335" max="3336" width="9.5703125" style="67" customWidth="1"/>
    <col min="3337" max="3584" width="9.140625" style="67"/>
    <col min="3585" max="3585" width="4.28515625" style="67" customWidth="1"/>
    <col min="3586" max="3586" width="4.42578125" style="67" customWidth="1"/>
    <col min="3587" max="3587" width="44.85546875" style="67" customWidth="1"/>
    <col min="3588" max="3588" width="13.7109375" style="67" customWidth="1"/>
    <col min="3589" max="3589" width="13.140625" style="67" customWidth="1"/>
    <col min="3590" max="3590" width="13.7109375" style="67" customWidth="1"/>
    <col min="3591" max="3592" width="9.5703125" style="67" customWidth="1"/>
    <col min="3593" max="3840" width="9.140625" style="67"/>
    <col min="3841" max="3841" width="4.28515625" style="67" customWidth="1"/>
    <col min="3842" max="3842" width="4.42578125" style="67" customWidth="1"/>
    <col min="3843" max="3843" width="44.85546875" style="67" customWidth="1"/>
    <col min="3844" max="3844" width="13.7109375" style="67" customWidth="1"/>
    <col min="3845" max="3845" width="13.140625" style="67" customWidth="1"/>
    <col min="3846" max="3846" width="13.7109375" style="67" customWidth="1"/>
    <col min="3847" max="3848" width="9.5703125" style="67" customWidth="1"/>
    <col min="3849" max="4096" width="9.140625" style="67"/>
    <col min="4097" max="4097" width="4.28515625" style="67" customWidth="1"/>
    <col min="4098" max="4098" width="4.42578125" style="67" customWidth="1"/>
    <col min="4099" max="4099" width="44.85546875" style="67" customWidth="1"/>
    <col min="4100" max="4100" width="13.7109375" style="67" customWidth="1"/>
    <col min="4101" max="4101" width="13.140625" style="67" customWidth="1"/>
    <col min="4102" max="4102" width="13.7109375" style="67" customWidth="1"/>
    <col min="4103" max="4104" width="9.5703125" style="67" customWidth="1"/>
    <col min="4105" max="4352" width="9.140625" style="67"/>
    <col min="4353" max="4353" width="4.28515625" style="67" customWidth="1"/>
    <col min="4354" max="4354" width="4.42578125" style="67" customWidth="1"/>
    <col min="4355" max="4355" width="44.85546875" style="67" customWidth="1"/>
    <col min="4356" max="4356" width="13.7109375" style="67" customWidth="1"/>
    <col min="4357" max="4357" width="13.140625" style="67" customWidth="1"/>
    <col min="4358" max="4358" width="13.7109375" style="67" customWidth="1"/>
    <col min="4359" max="4360" width="9.5703125" style="67" customWidth="1"/>
    <col min="4361" max="4608" width="9.140625" style="67"/>
    <col min="4609" max="4609" width="4.28515625" style="67" customWidth="1"/>
    <col min="4610" max="4610" width="4.42578125" style="67" customWidth="1"/>
    <col min="4611" max="4611" width="44.85546875" style="67" customWidth="1"/>
    <col min="4612" max="4612" width="13.7109375" style="67" customWidth="1"/>
    <col min="4613" max="4613" width="13.140625" style="67" customWidth="1"/>
    <col min="4614" max="4614" width="13.7109375" style="67" customWidth="1"/>
    <col min="4615" max="4616" width="9.5703125" style="67" customWidth="1"/>
    <col min="4617" max="4864" width="9.140625" style="67"/>
    <col min="4865" max="4865" width="4.28515625" style="67" customWidth="1"/>
    <col min="4866" max="4866" width="4.42578125" style="67" customWidth="1"/>
    <col min="4867" max="4867" width="44.85546875" style="67" customWidth="1"/>
    <col min="4868" max="4868" width="13.7109375" style="67" customWidth="1"/>
    <col min="4869" max="4869" width="13.140625" style="67" customWidth="1"/>
    <col min="4870" max="4870" width="13.7109375" style="67" customWidth="1"/>
    <col min="4871" max="4872" width="9.5703125" style="67" customWidth="1"/>
    <col min="4873" max="5120" width="9.140625" style="67"/>
    <col min="5121" max="5121" width="4.28515625" style="67" customWidth="1"/>
    <col min="5122" max="5122" width="4.42578125" style="67" customWidth="1"/>
    <col min="5123" max="5123" width="44.85546875" style="67" customWidth="1"/>
    <col min="5124" max="5124" width="13.7109375" style="67" customWidth="1"/>
    <col min="5125" max="5125" width="13.140625" style="67" customWidth="1"/>
    <col min="5126" max="5126" width="13.7109375" style="67" customWidth="1"/>
    <col min="5127" max="5128" width="9.5703125" style="67" customWidth="1"/>
    <col min="5129" max="5376" width="9.140625" style="67"/>
    <col min="5377" max="5377" width="4.28515625" style="67" customWidth="1"/>
    <col min="5378" max="5378" width="4.42578125" style="67" customWidth="1"/>
    <col min="5379" max="5379" width="44.85546875" style="67" customWidth="1"/>
    <col min="5380" max="5380" width="13.7109375" style="67" customWidth="1"/>
    <col min="5381" max="5381" width="13.140625" style="67" customWidth="1"/>
    <col min="5382" max="5382" width="13.7109375" style="67" customWidth="1"/>
    <col min="5383" max="5384" width="9.5703125" style="67" customWidth="1"/>
    <col min="5385" max="5632" width="9.140625" style="67"/>
    <col min="5633" max="5633" width="4.28515625" style="67" customWidth="1"/>
    <col min="5634" max="5634" width="4.42578125" style="67" customWidth="1"/>
    <col min="5635" max="5635" width="44.85546875" style="67" customWidth="1"/>
    <col min="5636" max="5636" width="13.7109375" style="67" customWidth="1"/>
    <col min="5637" max="5637" width="13.140625" style="67" customWidth="1"/>
    <col min="5638" max="5638" width="13.7109375" style="67" customWidth="1"/>
    <col min="5639" max="5640" width="9.5703125" style="67" customWidth="1"/>
    <col min="5641" max="5888" width="9.140625" style="67"/>
    <col min="5889" max="5889" width="4.28515625" style="67" customWidth="1"/>
    <col min="5890" max="5890" width="4.42578125" style="67" customWidth="1"/>
    <col min="5891" max="5891" width="44.85546875" style="67" customWidth="1"/>
    <col min="5892" max="5892" width="13.7109375" style="67" customWidth="1"/>
    <col min="5893" max="5893" width="13.140625" style="67" customWidth="1"/>
    <col min="5894" max="5894" width="13.7109375" style="67" customWidth="1"/>
    <col min="5895" max="5896" width="9.5703125" style="67" customWidth="1"/>
    <col min="5897" max="6144" width="9.140625" style="67"/>
    <col min="6145" max="6145" width="4.28515625" style="67" customWidth="1"/>
    <col min="6146" max="6146" width="4.42578125" style="67" customWidth="1"/>
    <col min="6147" max="6147" width="44.85546875" style="67" customWidth="1"/>
    <col min="6148" max="6148" width="13.7109375" style="67" customWidth="1"/>
    <col min="6149" max="6149" width="13.140625" style="67" customWidth="1"/>
    <col min="6150" max="6150" width="13.7109375" style="67" customWidth="1"/>
    <col min="6151" max="6152" width="9.5703125" style="67" customWidth="1"/>
    <col min="6153" max="6400" width="9.140625" style="67"/>
    <col min="6401" max="6401" width="4.28515625" style="67" customWidth="1"/>
    <col min="6402" max="6402" width="4.42578125" style="67" customWidth="1"/>
    <col min="6403" max="6403" width="44.85546875" style="67" customWidth="1"/>
    <col min="6404" max="6404" width="13.7109375" style="67" customWidth="1"/>
    <col min="6405" max="6405" width="13.140625" style="67" customWidth="1"/>
    <col min="6406" max="6406" width="13.7109375" style="67" customWidth="1"/>
    <col min="6407" max="6408" width="9.5703125" style="67" customWidth="1"/>
    <col min="6409" max="6656" width="9.140625" style="67"/>
    <col min="6657" max="6657" width="4.28515625" style="67" customWidth="1"/>
    <col min="6658" max="6658" width="4.42578125" style="67" customWidth="1"/>
    <col min="6659" max="6659" width="44.85546875" style="67" customWidth="1"/>
    <col min="6660" max="6660" width="13.7109375" style="67" customWidth="1"/>
    <col min="6661" max="6661" width="13.140625" style="67" customWidth="1"/>
    <col min="6662" max="6662" width="13.7109375" style="67" customWidth="1"/>
    <col min="6663" max="6664" width="9.5703125" style="67" customWidth="1"/>
    <col min="6665" max="6912" width="9.140625" style="67"/>
    <col min="6913" max="6913" width="4.28515625" style="67" customWidth="1"/>
    <col min="6914" max="6914" width="4.42578125" style="67" customWidth="1"/>
    <col min="6915" max="6915" width="44.85546875" style="67" customWidth="1"/>
    <col min="6916" max="6916" width="13.7109375" style="67" customWidth="1"/>
    <col min="6917" max="6917" width="13.140625" style="67" customWidth="1"/>
    <col min="6918" max="6918" width="13.7109375" style="67" customWidth="1"/>
    <col min="6919" max="6920" width="9.5703125" style="67" customWidth="1"/>
    <col min="6921" max="7168" width="9.140625" style="67"/>
    <col min="7169" max="7169" width="4.28515625" style="67" customWidth="1"/>
    <col min="7170" max="7170" width="4.42578125" style="67" customWidth="1"/>
    <col min="7171" max="7171" width="44.85546875" style="67" customWidth="1"/>
    <col min="7172" max="7172" width="13.7109375" style="67" customWidth="1"/>
    <col min="7173" max="7173" width="13.140625" style="67" customWidth="1"/>
    <col min="7174" max="7174" width="13.7109375" style="67" customWidth="1"/>
    <col min="7175" max="7176" width="9.5703125" style="67" customWidth="1"/>
    <col min="7177" max="7424" width="9.140625" style="67"/>
    <col min="7425" max="7425" width="4.28515625" style="67" customWidth="1"/>
    <col min="7426" max="7426" width="4.42578125" style="67" customWidth="1"/>
    <col min="7427" max="7427" width="44.85546875" style="67" customWidth="1"/>
    <col min="7428" max="7428" width="13.7109375" style="67" customWidth="1"/>
    <col min="7429" max="7429" width="13.140625" style="67" customWidth="1"/>
    <col min="7430" max="7430" width="13.7109375" style="67" customWidth="1"/>
    <col min="7431" max="7432" width="9.5703125" style="67" customWidth="1"/>
    <col min="7433" max="7680" width="9.140625" style="67"/>
    <col min="7681" max="7681" width="4.28515625" style="67" customWidth="1"/>
    <col min="7682" max="7682" width="4.42578125" style="67" customWidth="1"/>
    <col min="7683" max="7683" width="44.85546875" style="67" customWidth="1"/>
    <col min="7684" max="7684" width="13.7109375" style="67" customWidth="1"/>
    <col min="7685" max="7685" width="13.140625" style="67" customWidth="1"/>
    <col min="7686" max="7686" width="13.7109375" style="67" customWidth="1"/>
    <col min="7687" max="7688" width="9.5703125" style="67" customWidth="1"/>
    <col min="7689" max="7936" width="9.140625" style="67"/>
    <col min="7937" max="7937" width="4.28515625" style="67" customWidth="1"/>
    <col min="7938" max="7938" width="4.42578125" style="67" customWidth="1"/>
    <col min="7939" max="7939" width="44.85546875" style="67" customWidth="1"/>
    <col min="7940" max="7940" width="13.7109375" style="67" customWidth="1"/>
    <col min="7941" max="7941" width="13.140625" style="67" customWidth="1"/>
    <col min="7942" max="7942" width="13.7109375" style="67" customWidth="1"/>
    <col min="7943" max="7944" width="9.5703125" style="67" customWidth="1"/>
    <col min="7945" max="8192" width="9.140625" style="67"/>
    <col min="8193" max="8193" width="4.28515625" style="67" customWidth="1"/>
    <col min="8194" max="8194" width="4.42578125" style="67" customWidth="1"/>
    <col min="8195" max="8195" width="44.85546875" style="67" customWidth="1"/>
    <col min="8196" max="8196" width="13.7109375" style="67" customWidth="1"/>
    <col min="8197" max="8197" width="13.140625" style="67" customWidth="1"/>
    <col min="8198" max="8198" width="13.7109375" style="67" customWidth="1"/>
    <col min="8199" max="8200" width="9.5703125" style="67" customWidth="1"/>
    <col min="8201" max="8448" width="9.140625" style="67"/>
    <col min="8449" max="8449" width="4.28515625" style="67" customWidth="1"/>
    <col min="8450" max="8450" width="4.42578125" style="67" customWidth="1"/>
    <col min="8451" max="8451" width="44.85546875" style="67" customWidth="1"/>
    <col min="8452" max="8452" width="13.7109375" style="67" customWidth="1"/>
    <col min="8453" max="8453" width="13.140625" style="67" customWidth="1"/>
    <col min="8454" max="8454" width="13.7109375" style="67" customWidth="1"/>
    <col min="8455" max="8456" width="9.5703125" style="67" customWidth="1"/>
    <col min="8457" max="8704" width="9.140625" style="67"/>
    <col min="8705" max="8705" width="4.28515625" style="67" customWidth="1"/>
    <col min="8706" max="8706" width="4.42578125" style="67" customWidth="1"/>
    <col min="8707" max="8707" width="44.85546875" style="67" customWidth="1"/>
    <col min="8708" max="8708" width="13.7109375" style="67" customWidth="1"/>
    <col min="8709" max="8709" width="13.140625" style="67" customWidth="1"/>
    <col min="8710" max="8710" width="13.7109375" style="67" customWidth="1"/>
    <col min="8711" max="8712" width="9.5703125" style="67" customWidth="1"/>
    <col min="8713" max="8960" width="9.140625" style="67"/>
    <col min="8961" max="8961" width="4.28515625" style="67" customWidth="1"/>
    <col min="8962" max="8962" width="4.42578125" style="67" customWidth="1"/>
    <col min="8963" max="8963" width="44.85546875" style="67" customWidth="1"/>
    <col min="8964" max="8964" width="13.7109375" style="67" customWidth="1"/>
    <col min="8965" max="8965" width="13.140625" style="67" customWidth="1"/>
    <col min="8966" max="8966" width="13.7109375" style="67" customWidth="1"/>
    <col min="8967" max="8968" width="9.5703125" style="67" customWidth="1"/>
    <col min="8969" max="9216" width="9.140625" style="67"/>
    <col min="9217" max="9217" width="4.28515625" style="67" customWidth="1"/>
    <col min="9218" max="9218" width="4.42578125" style="67" customWidth="1"/>
    <col min="9219" max="9219" width="44.85546875" style="67" customWidth="1"/>
    <col min="9220" max="9220" width="13.7109375" style="67" customWidth="1"/>
    <col min="9221" max="9221" width="13.140625" style="67" customWidth="1"/>
    <col min="9222" max="9222" width="13.7109375" style="67" customWidth="1"/>
    <col min="9223" max="9224" width="9.5703125" style="67" customWidth="1"/>
    <col min="9225" max="9472" width="9.140625" style="67"/>
    <col min="9473" max="9473" width="4.28515625" style="67" customWidth="1"/>
    <col min="9474" max="9474" width="4.42578125" style="67" customWidth="1"/>
    <col min="9475" max="9475" width="44.85546875" style="67" customWidth="1"/>
    <col min="9476" max="9476" width="13.7109375" style="67" customWidth="1"/>
    <col min="9477" max="9477" width="13.140625" style="67" customWidth="1"/>
    <col min="9478" max="9478" width="13.7109375" style="67" customWidth="1"/>
    <col min="9479" max="9480" width="9.5703125" style="67" customWidth="1"/>
    <col min="9481" max="9728" width="9.140625" style="67"/>
    <col min="9729" max="9729" width="4.28515625" style="67" customWidth="1"/>
    <col min="9730" max="9730" width="4.42578125" style="67" customWidth="1"/>
    <col min="9731" max="9731" width="44.85546875" style="67" customWidth="1"/>
    <col min="9732" max="9732" width="13.7109375" style="67" customWidth="1"/>
    <col min="9733" max="9733" width="13.140625" style="67" customWidth="1"/>
    <col min="9734" max="9734" width="13.7109375" style="67" customWidth="1"/>
    <col min="9735" max="9736" width="9.5703125" style="67" customWidth="1"/>
    <col min="9737" max="9984" width="9.140625" style="67"/>
    <col min="9985" max="9985" width="4.28515625" style="67" customWidth="1"/>
    <col min="9986" max="9986" width="4.42578125" style="67" customWidth="1"/>
    <col min="9987" max="9987" width="44.85546875" style="67" customWidth="1"/>
    <col min="9988" max="9988" width="13.7109375" style="67" customWidth="1"/>
    <col min="9989" max="9989" width="13.140625" style="67" customWidth="1"/>
    <col min="9990" max="9990" width="13.7109375" style="67" customWidth="1"/>
    <col min="9991" max="9992" width="9.5703125" style="67" customWidth="1"/>
    <col min="9993" max="10240" width="9.140625" style="67"/>
    <col min="10241" max="10241" width="4.28515625" style="67" customWidth="1"/>
    <col min="10242" max="10242" width="4.42578125" style="67" customWidth="1"/>
    <col min="10243" max="10243" width="44.85546875" style="67" customWidth="1"/>
    <col min="10244" max="10244" width="13.7109375" style="67" customWidth="1"/>
    <col min="10245" max="10245" width="13.140625" style="67" customWidth="1"/>
    <col min="10246" max="10246" width="13.7109375" style="67" customWidth="1"/>
    <col min="10247" max="10248" width="9.5703125" style="67" customWidth="1"/>
    <col min="10249" max="10496" width="9.140625" style="67"/>
    <col min="10497" max="10497" width="4.28515625" style="67" customWidth="1"/>
    <col min="10498" max="10498" width="4.42578125" style="67" customWidth="1"/>
    <col min="10499" max="10499" width="44.85546875" style="67" customWidth="1"/>
    <col min="10500" max="10500" width="13.7109375" style="67" customWidth="1"/>
    <col min="10501" max="10501" width="13.140625" style="67" customWidth="1"/>
    <col min="10502" max="10502" width="13.7109375" style="67" customWidth="1"/>
    <col min="10503" max="10504" width="9.5703125" style="67" customWidth="1"/>
    <col min="10505" max="10752" width="9.140625" style="67"/>
    <col min="10753" max="10753" width="4.28515625" style="67" customWidth="1"/>
    <col min="10754" max="10754" width="4.42578125" style="67" customWidth="1"/>
    <col min="10755" max="10755" width="44.85546875" style="67" customWidth="1"/>
    <col min="10756" max="10756" width="13.7109375" style="67" customWidth="1"/>
    <col min="10757" max="10757" width="13.140625" style="67" customWidth="1"/>
    <col min="10758" max="10758" width="13.7109375" style="67" customWidth="1"/>
    <col min="10759" max="10760" width="9.5703125" style="67" customWidth="1"/>
    <col min="10761" max="11008" width="9.140625" style="67"/>
    <col min="11009" max="11009" width="4.28515625" style="67" customWidth="1"/>
    <col min="11010" max="11010" width="4.42578125" style="67" customWidth="1"/>
    <col min="11011" max="11011" width="44.85546875" style="67" customWidth="1"/>
    <col min="11012" max="11012" width="13.7109375" style="67" customWidth="1"/>
    <col min="11013" max="11013" width="13.140625" style="67" customWidth="1"/>
    <col min="11014" max="11014" width="13.7109375" style="67" customWidth="1"/>
    <col min="11015" max="11016" width="9.5703125" style="67" customWidth="1"/>
    <col min="11017" max="11264" width="9.140625" style="67"/>
    <col min="11265" max="11265" width="4.28515625" style="67" customWidth="1"/>
    <col min="11266" max="11266" width="4.42578125" style="67" customWidth="1"/>
    <col min="11267" max="11267" width="44.85546875" style="67" customWidth="1"/>
    <col min="11268" max="11268" width="13.7109375" style="67" customWidth="1"/>
    <col min="11269" max="11269" width="13.140625" style="67" customWidth="1"/>
    <col min="11270" max="11270" width="13.7109375" style="67" customWidth="1"/>
    <col min="11271" max="11272" width="9.5703125" style="67" customWidth="1"/>
    <col min="11273" max="11520" width="9.140625" style="67"/>
    <col min="11521" max="11521" width="4.28515625" style="67" customWidth="1"/>
    <col min="11522" max="11522" width="4.42578125" style="67" customWidth="1"/>
    <col min="11523" max="11523" width="44.85546875" style="67" customWidth="1"/>
    <col min="11524" max="11524" width="13.7109375" style="67" customWidth="1"/>
    <col min="11525" max="11525" width="13.140625" style="67" customWidth="1"/>
    <col min="11526" max="11526" width="13.7109375" style="67" customWidth="1"/>
    <col min="11527" max="11528" width="9.5703125" style="67" customWidth="1"/>
    <col min="11529" max="11776" width="9.140625" style="67"/>
    <col min="11777" max="11777" width="4.28515625" style="67" customWidth="1"/>
    <col min="11778" max="11778" width="4.42578125" style="67" customWidth="1"/>
    <col min="11779" max="11779" width="44.85546875" style="67" customWidth="1"/>
    <col min="11780" max="11780" width="13.7109375" style="67" customWidth="1"/>
    <col min="11781" max="11781" width="13.140625" style="67" customWidth="1"/>
    <col min="11782" max="11782" width="13.7109375" style="67" customWidth="1"/>
    <col min="11783" max="11784" width="9.5703125" style="67" customWidth="1"/>
    <col min="11785" max="12032" width="9.140625" style="67"/>
    <col min="12033" max="12033" width="4.28515625" style="67" customWidth="1"/>
    <col min="12034" max="12034" width="4.42578125" style="67" customWidth="1"/>
    <col min="12035" max="12035" width="44.85546875" style="67" customWidth="1"/>
    <col min="12036" max="12036" width="13.7109375" style="67" customWidth="1"/>
    <col min="12037" max="12037" width="13.140625" style="67" customWidth="1"/>
    <col min="12038" max="12038" width="13.7109375" style="67" customWidth="1"/>
    <col min="12039" max="12040" width="9.5703125" style="67" customWidth="1"/>
    <col min="12041" max="12288" width="9.140625" style="67"/>
    <col min="12289" max="12289" width="4.28515625" style="67" customWidth="1"/>
    <col min="12290" max="12290" width="4.42578125" style="67" customWidth="1"/>
    <col min="12291" max="12291" width="44.85546875" style="67" customWidth="1"/>
    <col min="12292" max="12292" width="13.7109375" style="67" customWidth="1"/>
    <col min="12293" max="12293" width="13.140625" style="67" customWidth="1"/>
    <col min="12294" max="12294" width="13.7109375" style="67" customWidth="1"/>
    <col min="12295" max="12296" width="9.5703125" style="67" customWidth="1"/>
    <col min="12297" max="12544" width="9.140625" style="67"/>
    <col min="12545" max="12545" width="4.28515625" style="67" customWidth="1"/>
    <col min="12546" max="12546" width="4.42578125" style="67" customWidth="1"/>
    <col min="12547" max="12547" width="44.85546875" style="67" customWidth="1"/>
    <col min="12548" max="12548" width="13.7109375" style="67" customWidth="1"/>
    <col min="12549" max="12549" width="13.140625" style="67" customWidth="1"/>
    <col min="12550" max="12550" width="13.7109375" style="67" customWidth="1"/>
    <col min="12551" max="12552" width="9.5703125" style="67" customWidth="1"/>
    <col min="12553" max="12800" width="9.140625" style="67"/>
    <col min="12801" max="12801" width="4.28515625" style="67" customWidth="1"/>
    <col min="12802" max="12802" width="4.42578125" style="67" customWidth="1"/>
    <col min="12803" max="12803" width="44.85546875" style="67" customWidth="1"/>
    <col min="12804" max="12804" width="13.7109375" style="67" customWidth="1"/>
    <col min="12805" max="12805" width="13.140625" style="67" customWidth="1"/>
    <col min="12806" max="12806" width="13.7109375" style="67" customWidth="1"/>
    <col min="12807" max="12808" width="9.5703125" style="67" customWidth="1"/>
    <col min="12809" max="13056" width="9.140625" style="67"/>
    <col min="13057" max="13057" width="4.28515625" style="67" customWidth="1"/>
    <col min="13058" max="13058" width="4.42578125" style="67" customWidth="1"/>
    <col min="13059" max="13059" width="44.85546875" style="67" customWidth="1"/>
    <col min="13060" max="13060" width="13.7109375" style="67" customWidth="1"/>
    <col min="13061" max="13061" width="13.140625" style="67" customWidth="1"/>
    <col min="13062" max="13062" width="13.7109375" style="67" customWidth="1"/>
    <col min="13063" max="13064" width="9.5703125" style="67" customWidth="1"/>
    <col min="13065" max="13312" width="9.140625" style="67"/>
    <col min="13313" max="13313" width="4.28515625" style="67" customWidth="1"/>
    <col min="13314" max="13314" width="4.42578125" style="67" customWidth="1"/>
    <col min="13315" max="13315" width="44.85546875" style="67" customWidth="1"/>
    <col min="13316" max="13316" width="13.7109375" style="67" customWidth="1"/>
    <col min="13317" max="13317" width="13.140625" style="67" customWidth="1"/>
    <col min="13318" max="13318" width="13.7109375" style="67" customWidth="1"/>
    <col min="13319" max="13320" width="9.5703125" style="67" customWidth="1"/>
    <col min="13321" max="13568" width="9.140625" style="67"/>
    <col min="13569" max="13569" width="4.28515625" style="67" customWidth="1"/>
    <col min="13570" max="13570" width="4.42578125" style="67" customWidth="1"/>
    <col min="13571" max="13571" width="44.85546875" style="67" customWidth="1"/>
    <col min="13572" max="13572" width="13.7109375" style="67" customWidth="1"/>
    <col min="13573" max="13573" width="13.140625" style="67" customWidth="1"/>
    <col min="13574" max="13574" width="13.7109375" style="67" customWidth="1"/>
    <col min="13575" max="13576" width="9.5703125" style="67" customWidth="1"/>
    <col min="13577" max="13824" width="9.140625" style="67"/>
    <col min="13825" max="13825" width="4.28515625" style="67" customWidth="1"/>
    <col min="13826" max="13826" width="4.42578125" style="67" customWidth="1"/>
    <col min="13827" max="13827" width="44.85546875" style="67" customWidth="1"/>
    <col min="13828" max="13828" width="13.7109375" style="67" customWidth="1"/>
    <col min="13829" max="13829" width="13.140625" style="67" customWidth="1"/>
    <col min="13830" max="13830" width="13.7109375" style="67" customWidth="1"/>
    <col min="13831" max="13832" width="9.5703125" style="67" customWidth="1"/>
    <col min="13833" max="14080" width="9.140625" style="67"/>
    <col min="14081" max="14081" width="4.28515625" style="67" customWidth="1"/>
    <col min="14082" max="14082" width="4.42578125" style="67" customWidth="1"/>
    <col min="14083" max="14083" width="44.85546875" style="67" customWidth="1"/>
    <col min="14084" max="14084" width="13.7109375" style="67" customWidth="1"/>
    <col min="14085" max="14085" width="13.140625" style="67" customWidth="1"/>
    <col min="14086" max="14086" width="13.7109375" style="67" customWidth="1"/>
    <col min="14087" max="14088" width="9.5703125" style="67" customWidth="1"/>
    <col min="14089" max="14336" width="9.140625" style="67"/>
    <col min="14337" max="14337" width="4.28515625" style="67" customWidth="1"/>
    <col min="14338" max="14338" width="4.42578125" style="67" customWidth="1"/>
    <col min="14339" max="14339" width="44.85546875" style="67" customWidth="1"/>
    <col min="14340" max="14340" width="13.7109375" style="67" customWidth="1"/>
    <col min="14341" max="14341" width="13.140625" style="67" customWidth="1"/>
    <col min="14342" max="14342" width="13.7109375" style="67" customWidth="1"/>
    <col min="14343" max="14344" width="9.5703125" style="67" customWidth="1"/>
    <col min="14345" max="14592" width="9.140625" style="67"/>
    <col min="14593" max="14593" width="4.28515625" style="67" customWidth="1"/>
    <col min="14594" max="14594" width="4.42578125" style="67" customWidth="1"/>
    <col min="14595" max="14595" width="44.85546875" style="67" customWidth="1"/>
    <col min="14596" max="14596" width="13.7109375" style="67" customWidth="1"/>
    <col min="14597" max="14597" width="13.140625" style="67" customWidth="1"/>
    <col min="14598" max="14598" width="13.7109375" style="67" customWidth="1"/>
    <col min="14599" max="14600" width="9.5703125" style="67" customWidth="1"/>
    <col min="14601" max="14848" width="9.140625" style="67"/>
    <col min="14849" max="14849" width="4.28515625" style="67" customWidth="1"/>
    <col min="14850" max="14850" width="4.42578125" style="67" customWidth="1"/>
    <col min="14851" max="14851" width="44.85546875" style="67" customWidth="1"/>
    <col min="14852" max="14852" width="13.7109375" style="67" customWidth="1"/>
    <col min="14853" max="14853" width="13.140625" style="67" customWidth="1"/>
    <col min="14854" max="14854" width="13.7109375" style="67" customWidth="1"/>
    <col min="14855" max="14856" width="9.5703125" style="67" customWidth="1"/>
    <col min="14857" max="15104" width="9.140625" style="67"/>
    <col min="15105" max="15105" width="4.28515625" style="67" customWidth="1"/>
    <col min="15106" max="15106" width="4.42578125" style="67" customWidth="1"/>
    <col min="15107" max="15107" width="44.85546875" style="67" customWidth="1"/>
    <col min="15108" max="15108" width="13.7109375" style="67" customWidth="1"/>
    <col min="15109" max="15109" width="13.140625" style="67" customWidth="1"/>
    <col min="15110" max="15110" width="13.7109375" style="67" customWidth="1"/>
    <col min="15111" max="15112" width="9.5703125" style="67" customWidth="1"/>
    <col min="15113" max="15360" width="9.140625" style="67"/>
    <col min="15361" max="15361" width="4.28515625" style="67" customWidth="1"/>
    <col min="15362" max="15362" width="4.42578125" style="67" customWidth="1"/>
    <col min="15363" max="15363" width="44.85546875" style="67" customWidth="1"/>
    <col min="15364" max="15364" width="13.7109375" style="67" customWidth="1"/>
    <col min="15365" max="15365" width="13.140625" style="67" customWidth="1"/>
    <col min="15366" max="15366" width="13.7109375" style="67" customWidth="1"/>
    <col min="15367" max="15368" width="9.5703125" style="67" customWidth="1"/>
    <col min="15369" max="15616" width="9.140625" style="67"/>
    <col min="15617" max="15617" width="4.28515625" style="67" customWidth="1"/>
    <col min="15618" max="15618" width="4.42578125" style="67" customWidth="1"/>
    <col min="15619" max="15619" width="44.85546875" style="67" customWidth="1"/>
    <col min="15620" max="15620" width="13.7109375" style="67" customWidth="1"/>
    <col min="15621" max="15621" width="13.140625" style="67" customWidth="1"/>
    <col min="15622" max="15622" width="13.7109375" style="67" customWidth="1"/>
    <col min="15623" max="15624" width="9.5703125" style="67" customWidth="1"/>
    <col min="15625" max="15872" width="9.140625" style="67"/>
    <col min="15873" max="15873" width="4.28515625" style="67" customWidth="1"/>
    <col min="15874" max="15874" width="4.42578125" style="67" customWidth="1"/>
    <col min="15875" max="15875" width="44.85546875" style="67" customWidth="1"/>
    <col min="15876" max="15876" width="13.7109375" style="67" customWidth="1"/>
    <col min="15877" max="15877" width="13.140625" style="67" customWidth="1"/>
    <col min="15878" max="15878" width="13.7109375" style="67" customWidth="1"/>
    <col min="15879" max="15880" width="9.5703125" style="67" customWidth="1"/>
    <col min="15881" max="16128" width="9.140625" style="67"/>
    <col min="16129" max="16129" width="4.28515625" style="67" customWidth="1"/>
    <col min="16130" max="16130" width="4.42578125" style="67" customWidth="1"/>
    <col min="16131" max="16131" width="44.85546875" style="67" customWidth="1"/>
    <col min="16132" max="16132" width="13.7109375" style="67" customWidth="1"/>
    <col min="16133" max="16133" width="13.140625" style="67" customWidth="1"/>
    <col min="16134" max="16134" width="13.7109375" style="67" customWidth="1"/>
    <col min="16135" max="16136" width="9.5703125" style="67" customWidth="1"/>
    <col min="16137" max="16384" width="9.140625" style="67"/>
  </cols>
  <sheetData>
    <row r="1" spans="1:8" ht="26.25" customHeight="1">
      <c r="A1" s="260" t="s">
        <v>215</v>
      </c>
      <c r="B1" s="260"/>
      <c r="C1" s="260"/>
      <c r="D1" s="260"/>
      <c r="E1" s="260"/>
      <c r="F1" s="260"/>
      <c r="G1" s="260"/>
      <c r="H1" s="260"/>
    </row>
    <row r="2" spans="1:8" ht="27" customHeight="1">
      <c r="A2" s="266" t="s">
        <v>216</v>
      </c>
      <c r="B2" s="266"/>
      <c r="C2" s="266"/>
      <c r="D2" s="266"/>
      <c r="E2" s="266"/>
      <c r="F2" s="266"/>
      <c r="G2" s="266"/>
      <c r="H2" s="266"/>
    </row>
    <row r="3" spans="1:8" ht="39" customHeight="1">
      <c r="A3" s="263" t="s">
        <v>217</v>
      </c>
      <c r="B3" s="267"/>
      <c r="C3" s="268"/>
      <c r="D3" s="31" t="s">
        <v>251</v>
      </c>
      <c r="E3" s="10" t="s">
        <v>247</v>
      </c>
      <c r="F3" s="31" t="s">
        <v>248</v>
      </c>
      <c r="G3" s="23" t="s">
        <v>11</v>
      </c>
      <c r="H3" s="23" t="s">
        <v>11</v>
      </c>
    </row>
    <row r="4" spans="1:8" s="70" customFormat="1" ht="11.25">
      <c r="A4" s="40"/>
      <c r="B4" s="68"/>
      <c r="C4" s="69">
        <v>1</v>
      </c>
      <c r="D4" s="116">
        <v>2</v>
      </c>
      <c r="E4" s="41">
        <v>3</v>
      </c>
      <c r="F4" s="42">
        <v>4</v>
      </c>
      <c r="G4" s="43" t="s">
        <v>20</v>
      </c>
      <c r="H4" s="43" t="s">
        <v>21</v>
      </c>
    </row>
    <row r="5" spans="1:8" ht="25.5">
      <c r="A5" s="48">
        <v>5</v>
      </c>
      <c r="B5" s="48"/>
      <c r="C5" s="119" t="s">
        <v>7</v>
      </c>
      <c r="D5" s="50">
        <f>D6</f>
        <v>0</v>
      </c>
      <c r="E5" s="50">
        <f>E6</f>
        <v>0</v>
      </c>
      <c r="F5" s="50">
        <f>F6</f>
        <v>0</v>
      </c>
      <c r="G5" s="94">
        <v>0</v>
      </c>
      <c r="H5" s="94">
        <v>0</v>
      </c>
    </row>
    <row r="6" spans="1:8" ht="25.5">
      <c r="A6" s="48">
        <v>54</v>
      </c>
      <c r="B6" s="48"/>
      <c r="C6" s="119" t="s">
        <v>218</v>
      </c>
      <c r="D6" s="50">
        <f>D7</f>
        <v>0</v>
      </c>
      <c r="E6" s="50">
        <v>0</v>
      </c>
      <c r="F6" s="50">
        <v>0</v>
      </c>
      <c r="G6" s="94">
        <v>0</v>
      </c>
      <c r="H6" s="94">
        <v>0</v>
      </c>
    </row>
    <row r="7" spans="1:8" ht="38.25">
      <c r="A7" s="60">
        <v>545</v>
      </c>
      <c r="B7" s="48"/>
      <c r="C7" s="61" t="s">
        <v>219</v>
      </c>
      <c r="D7" s="117">
        <f>D8</f>
        <v>0</v>
      </c>
      <c r="E7" s="117">
        <f>E8</f>
        <v>0</v>
      </c>
      <c r="F7" s="117">
        <f>F8</f>
        <v>0</v>
      </c>
      <c r="G7" s="94">
        <v>0</v>
      </c>
      <c r="H7" s="94">
        <v>0</v>
      </c>
    </row>
    <row r="8" spans="1:8" ht="25.5">
      <c r="A8" s="62"/>
      <c r="B8" s="51">
        <v>5453</v>
      </c>
      <c r="C8" s="120" t="s">
        <v>219</v>
      </c>
      <c r="D8" s="118">
        <v>0</v>
      </c>
      <c r="E8" s="118">
        <v>0</v>
      </c>
      <c r="F8" s="118">
        <v>0</v>
      </c>
      <c r="G8" s="94">
        <v>0</v>
      </c>
      <c r="H8" s="94">
        <v>0</v>
      </c>
    </row>
    <row r="9" spans="1:8">
      <c r="A9" s="33"/>
      <c r="B9" s="107"/>
      <c r="C9" s="32"/>
      <c r="D9" s="35"/>
      <c r="E9" s="35"/>
      <c r="F9" s="35"/>
      <c r="G9" s="32"/>
      <c r="H9" s="32"/>
    </row>
    <row r="10" spans="1:8">
      <c r="A10" s="33"/>
      <c r="B10" s="107"/>
      <c r="C10" s="32"/>
      <c r="D10" s="35"/>
      <c r="E10" s="35"/>
      <c r="F10" s="35"/>
      <c r="G10" s="32"/>
      <c r="H10" s="32"/>
    </row>
    <row r="11" spans="1:8">
      <c r="A11" s="33"/>
      <c r="B11" s="107"/>
      <c r="C11" s="32"/>
      <c r="D11" s="35"/>
      <c r="E11" s="35"/>
      <c r="F11" s="35"/>
      <c r="G11" s="32"/>
      <c r="H11" s="32"/>
    </row>
    <row r="12" spans="1:8">
      <c r="A12" s="33"/>
      <c r="B12" s="107"/>
      <c r="C12" s="32"/>
      <c r="D12" s="35"/>
      <c r="E12" s="35"/>
      <c r="F12" s="35"/>
      <c r="G12" s="32"/>
      <c r="H12" s="32"/>
    </row>
    <row r="13" spans="1:8">
      <c r="A13" s="33"/>
      <c r="B13" s="107"/>
      <c r="C13" s="32"/>
      <c r="D13" s="35"/>
      <c r="E13" s="35"/>
      <c r="F13" s="35"/>
      <c r="G13" s="32"/>
      <c r="H13" s="32"/>
    </row>
    <row r="14" spans="1:8">
      <c r="A14" s="33"/>
      <c r="B14" s="107"/>
      <c r="C14" s="32"/>
      <c r="D14" s="35"/>
      <c r="E14" s="35"/>
      <c r="F14" s="35"/>
      <c r="G14" s="32"/>
      <c r="H14" s="32"/>
    </row>
  </sheetData>
  <mergeCells count="3">
    <mergeCell ref="A1:H1"/>
    <mergeCell ref="A2:H2"/>
    <mergeCell ref="A3:C3"/>
  </mergeCells>
  <pageMargins left="0.51181102362204722" right="0.51181102362204722" top="0.74803149606299213" bottom="0.74803149606299213" header="0.31496062992125984" footer="0.31496062992125984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34"/>
  <sheetViews>
    <sheetView topLeftCell="A106" zoomScale="85" zoomScaleNormal="85" workbookViewId="0">
      <selection activeCell="B108" sqref="B108"/>
    </sheetView>
  </sheetViews>
  <sheetFormatPr defaultColWidth="9.140625" defaultRowHeight="12.75"/>
  <cols>
    <col min="1" max="1" width="8.42578125" style="67" customWidth="1"/>
    <col min="2" max="2" width="14" style="67" customWidth="1"/>
    <col min="3" max="3" width="5.42578125" style="67" customWidth="1"/>
    <col min="4" max="4" width="17.140625" style="67" customWidth="1"/>
    <col min="5" max="5" width="21.140625" style="67" customWidth="1"/>
    <col min="6" max="6" width="13.42578125" style="67" customWidth="1"/>
    <col min="7" max="7" width="12.42578125" style="67" customWidth="1"/>
    <col min="8" max="8" width="8.28515625" style="67" customWidth="1"/>
    <col min="9" max="16384" width="9.140625" style="67"/>
  </cols>
  <sheetData>
    <row r="1" spans="1:13" ht="33.75" customHeight="1">
      <c r="C1" s="287" t="s">
        <v>208</v>
      </c>
      <c r="D1" s="287"/>
      <c r="E1" s="287"/>
      <c r="F1" s="287"/>
    </row>
    <row r="2" spans="1:13" ht="29.25" customHeight="1">
      <c r="A2" s="72"/>
      <c r="B2" s="291" t="s">
        <v>209</v>
      </c>
      <c r="C2" s="291"/>
      <c r="D2" s="291"/>
      <c r="E2" s="292"/>
      <c r="F2" s="73" t="s">
        <v>249</v>
      </c>
      <c r="G2" s="23" t="s">
        <v>250</v>
      </c>
      <c r="H2" s="23" t="s">
        <v>11</v>
      </c>
    </row>
    <row r="3" spans="1:13" s="70" customFormat="1" ht="9.75" customHeight="1">
      <c r="A3" s="74"/>
      <c r="B3" s="288">
        <v>1</v>
      </c>
      <c r="C3" s="289"/>
      <c r="D3" s="289"/>
      <c r="E3" s="290"/>
      <c r="F3" s="131">
        <v>2</v>
      </c>
      <c r="G3" s="131">
        <v>3</v>
      </c>
      <c r="H3" s="132" t="s">
        <v>210</v>
      </c>
    </row>
    <row r="4" spans="1:13" ht="18" customHeight="1">
      <c r="A4" s="75" t="s">
        <v>166</v>
      </c>
      <c r="B4" s="293" t="s">
        <v>165</v>
      </c>
      <c r="C4" s="293"/>
      <c r="D4" s="293"/>
      <c r="E4" s="293"/>
      <c r="F4" s="76">
        <f>F5+F10+F53</f>
        <v>5166696.8100000005</v>
      </c>
      <c r="G4" s="76">
        <f>G5+G10+G53</f>
        <v>2296880.1800000002</v>
      </c>
      <c r="H4" s="200">
        <f>G4/F4*100</f>
        <v>44.455486057444894</v>
      </c>
    </row>
    <row r="5" spans="1:13" ht="18.75" customHeight="1">
      <c r="A5" s="77" t="s">
        <v>167</v>
      </c>
      <c r="B5" s="279" t="s">
        <v>168</v>
      </c>
      <c r="C5" s="279"/>
      <c r="D5" s="279"/>
      <c r="E5" s="279"/>
      <c r="F5" s="78">
        <v>19908</v>
      </c>
      <c r="G5" s="78">
        <f>G6</f>
        <v>0</v>
      </c>
      <c r="H5" s="200">
        <f t="shared" ref="H5:H68" si="0">G5/F5*100</f>
        <v>0</v>
      </c>
    </row>
    <row r="6" spans="1:13" ht="19.5" customHeight="1">
      <c r="A6" s="79" t="s">
        <v>169</v>
      </c>
      <c r="B6" s="278" t="s">
        <v>170</v>
      </c>
      <c r="C6" s="278"/>
      <c r="D6" s="278"/>
      <c r="E6" s="278"/>
      <c r="F6" s="80">
        <v>19908</v>
      </c>
      <c r="G6" s="80">
        <f>G7</f>
        <v>0</v>
      </c>
      <c r="H6" s="200">
        <f t="shared" si="0"/>
        <v>0</v>
      </c>
    </row>
    <row r="7" spans="1:13">
      <c r="A7" s="81">
        <v>42</v>
      </c>
      <c r="B7" s="275" t="s">
        <v>171</v>
      </c>
      <c r="C7" s="275"/>
      <c r="D7" s="275"/>
      <c r="E7" s="275"/>
      <c r="F7" s="82">
        <v>19908</v>
      </c>
      <c r="G7" s="82">
        <f>G8</f>
        <v>0</v>
      </c>
      <c r="H7" s="200">
        <f t="shared" si="0"/>
        <v>0</v>
      </c>
      <c r="M7" s="137"/>
    </row>
    <row r="8" spans="1:13">
      <c r="A8" s="83">
        <v>422</v>
      </c>
      <c r="B8" s="276" t="s">
        <v>104</v>
      </c>
      <c r="C8" s="276"/>
      <c r="D8" s="276"/>
      <c r="E8" s="276"/>
      <c r="F8" s="84">
        <v>19908</v>
      </c>
      <c r="G8" s="84">
        <v>0</v>
      </c>
      <c r="H8" s="200">
        <f t="shared" si="0"/>
        <v>0</v>
      </c>
    </row>
    <row r="9" spans="1:13">
      <c r="A9" s="83"/>
      <c r="B9" s="133"/>
      <c r="C9" s="134"/>
      <c r="D9" s="134"/>
      <c r="E9" s="134"/>
      <c r="F9" s="135"/>
      <c r="G9" s="135"/>
      <c r="H9" s="200"/>
    </row>
    <row r="10" spans="1:13" ht="17.25" customHeight="1">
      <c r="A10" s="77" t="s">
        <v>172</v>
      </c>
      <c r="B10" s="279" t="s">
        <v>173</v>
      </c>
      <c r="C10" s="279"/>
      <c r="D10" s="279"/>
      <c r="E10" s="279"/>
      <c r="F10" s="78">
        <f>F11+F14+F18+F22+F25+F29+F33+F36+F40+F43+F46+F49</f>
        <v>19842</v>
      </c>
      <c r="G10" s="78">
        <f>G11+G14+G18+G22+G25+G29+G33+G36+G40+G43+G46+G49</f>
        <v>2719.4</v>
      </c>
      <c r="H10" s="204">
        <f t="shared" si="0"/>
        <v>13.705271646003428</v>
      </c>
    </row>
    <row r="11" spans="1:13" ht="18.75" customHeight="1">
      <c r="A11" s="79" t="s">
        <v>174</v>
      </c>
      <c r="B11" s="278" t="s">
        <v>175</v>
      </c>
      <c r="C11" s="278"/>
      <c r="D11" s="278"/>
      <c r="E11" s="278"/>
      <c r="F11" s="80">
        <v>1991</v>
      </c>
      <c r="G11" s="80">
        <f>G12</f>
        <v>0</v>
      </c>
      <c r="H11" s="200">
        <f t="shared" si="0"/>
        <v>0</v>
      </c>
    </row>
    <row r="12" spans="1:13">
      <c r="A12" s="81">
        <v>32</v>
      </c>
      <c r="B12" s="275" t="s">
        <v>43</v>
      </c>
      <c r="C12" s="275"/>
      <c r="D12" s="275"/>
      <c r="E12" s="275"/>
      <c r="F12" s="82">
        <v>1991</v>
      </c>
      <c r="G12" s="82">
        <f>G13</f>
        <v>0</v>
      </c>
      <c r="H12" s="200">
        <f t="shared" si="0"/>
        <v>0</v>
      </c>
    </row>
    <row r="13" spans="1:13">
      <c r="A13" s="83">
        <v>323</v>
      </c>
      <c r="B13" s="276" t="s">
        <v>63</v>
      </c>
      <c r="C13" s="276"/>
      <c r="D13" s="276"/>
      <c r="E13" s="276"/>
      <c r="F13" s="84">
        <v>1991</v>
      </c>
      <c r="G13" s="84">
        <v>0</v>
      </c>
      <c r="H13" s="200">
        <f t="shared" si="0"/>
        <v>0</v>
      </c>
    </row>
    <row r="14" spans="1:13" ht="19.5" customHeight="1">
      <c r="A14" s="79" t="s">
        <v>177</v>
      </c>
      <c r="B14" s="278" t="s">
        <v>178</v>
      </c>
      <c r="C14" s="278"/>
      <c r="D14" s="278"/>
      <c r="E14" s="278"/>
      <c r="F14" s="80">
        <f>F15</f>
        <v>1858</v>
      </c>
      <c r="G14" s="80">
        <f>G15</f>
        <v>815.71</v>
      </c>
      <c r="H14" s="200">
        <f t="shared" si="0"/>
        <v>43.902583423035523</v>
      </c>
    </row>
    <row r="15" spans="1:13">
      <c r="A15" s="81">
        <v>32</v>
      </c>
      <c r="B15" s="275" t="s">
        <v>43</v>
      </c>
      <c r="C15" s="275"/>
      <c r="D15" s="275"/>
      <c r="E15" s="275"/>
      <c r="F15" s="82">
        <f>F16+F17</f>
        <v>1858</v>
      </c>
      <c r="G15" s="82">
        <f>G16+G17</f>
        <v>815.71</v>
      </c>
      <c r="H15" s="200">
        <f t="shared" si="0"/>
        <v>43.902583423035523</v>
      </c>
    </row>
    <row r="16" spans="1:13">
      <c r="A16" s="85">
        <v>322</v>
      </c>
      <c r="B16" s="277" t="s">
        <v>53</v>
      </c>
      <c r="C16" s="277"/>
      <c r="D16" s="277"/>
      <c r="E16" s="277"/>
      <c r="F16" s="86">
        <v>398</v>
      </c>
      <c r="G16" s="84">
        <v>158.38</v>
      </c>
      <c r="H16" s="200">
        <f t="shared" si="0"/>
        <v>39.793969849246231</v>
      </c>
    </row>
    <row r="17" spans="1:8">
      <c r="A17" s="85">
        <v>323</v>
      </c>
      <c r="B17" s="276" t="s">
        <v>63</v>
      </c>
      <c r="C17" s="276"/>
      <c r="D17" s="276"/>
      <c r="E17" s="276"/>
      <c r="F17" s="86">
        <v>1460</v>
      </c>
      <c r="G17" s="84">
        <v>657.33</v>
      </c>
      <c r="H17" s="200">
        <f t="shared" si="0"/>
        <v>45.022602739726032</v>
      </c>
    </row>
    <row r="18" spans="1:8" ht="17.25" customHeight="1">
      <c r="A18" s="79" t="s">
        <v>179</v>
      </c>
      <c r="B18" s="278" t="s">
        <v>180</v>
      </c>
      <c r="C18" s="278"/>
      <c r="D18" s="278"/>
      <c r="E18" s="278"/>
      <c r="F18" s="80">
        <f>F19</f>
        <v>1462</v>
      </c>
      <c r="G18" s="80">
        <f>G19</f>
        <v>0</v>
      </c>
      <c r="H18" s="200">
        <f t="shared" si="0"/>
        <v>0</v>
      </c>
    </row>
    <row r="19" spans="1:8">
      <c r="A19" s="81">
        <v>32</v>
      </c>
      <c r="B19" s="275" t="s">
        <v>43</v>
      </c>
      <c r="C19" s="275"/>
      <c r="D19" s="275"/>
      <c r="E19" s="275"/>
      <c r="F19" s="82">
        <f>F20+F21</f>
        <v>1462</v>
      </c>
      <c r="G19" s="82">
        <f>G20+G21</f>
        <v>0</v>
      </c>
      <c r="H19" s="200">
        <f t="shared" si="0"/>
        <v>0</v>
      </c>
    </row>
    <row r="20" spans="1:8">
      <c r="A20" s="85">
        <v>322</v>
      </c>
      <c r="B20" s="277" t="s">
        <v>53</v>
      </c>
      <c r="C20" s="277"/>
      <c r="D20" s="277"/>
      <c r="E20" s="277"/>
      <c r="F20" s="86">
        <v>333</v>
      </c>
      <c r="G20" s="84">
        <v>0</v>
      </c>
      <c r="H20" s="200">
        <f t="shared" si="0"/>
        <v>0</v>
      </c>
    </row>
    <row r="21" spans="1:8">
      <c r="A21" s="85">
        <v>323</v>
      </c>
      <c r="B21" s="276" t="s">
        <v>63</v>
      </c>
      <c r="C21" s="276"/>
      <c r="D21" s="276"/>
      <c r="E21" s="276"/>
      <c r="F21" s="86">
        <v>1129</v>
      </c>
      <c r="G21" s="84">
        <v>0</v>
      </c>
      <c r="H21" s="200">
        <f t="shared" si="0"/>
        <v>0</v>
      </c>
    </row>
    <row r="22" spans="1:8" ht="18.75" customHeight="1">
      <c r="A22" s="79" t="s">
        <v>181</v>
      </c>
      <c r="B22" s="278" t="s">
        <v>182</v>
      </c>
      <c r="C22" s="278"/>
      <c r="D22" s="278"/>
      <c r="E22" s="278"/>
      <c r="F22" s="80">
        <v>1593</v>
      </c>
      <c r="G22" s="80">
        <f>G23</f>
        <v>312.69</v>
      </c>
      <c r="H22" s="200">
        <f t="shared" si="0"/>
        <v>19.629001883239173</v>
      </c>
    </row>
    <row r="23" spans="1:8">
      <c r="A23" s="81">
        <v>32</v>
      </c>
      <c r="B23" s="275" t="s">
        <v>43</v>
      </c>
      <c r="C23" s="275"/>
      <c r="D23" s="275"/>
      <c r="E23" s="275"/>
      <c r="F23" s="82">
        <v>1593</v>
      </c>
      <c r="G23" s="82">
        <f>G24</f>
        <v>312.69</v>
      </c>
      <c r="H23" s="200">
        <f t="shared" si="0"/>
        <v>19.629001883239173</v>
      </c>
    </row>
    <row r="24" spans="1:8">
      <c r="A24" s="85">
        <v>323</v>
      </c>
      <c r="B24" s="276" t="s">
        <v>63</v>
      </c>
      <c r="C24" s="276"/>
      <c r="D24" s="276"/>
      <c r="E24" s="276"/>
      <c r="F24" s="86">
        <v>1593</v>
      </c>
      <c r="G24" s="84">
        <v>312.69</v>
      </c>
      <c r="H24" s="200">
        <f t="shared" si="0"/>
        <v>19.629001883239173</v>
      </c>
    </row>
    <row r="25" spans="1:8" ht="18" customHeight="1">
      <c r="A25" s="79" t="s">
        <v>183</v>
      </c>
      <c r="B25" s="278" t="s">
        <v>184</v>
      </c>
      <c r="C25" s="278"/>
      <c r="D25" s="278"/>
      <c r="E25" s="278"/>
      <c r="F25" s="80">
        <f>F26</f>
        <v>1194</v>
      </c>
      <c r="G25" s="80">
        <f>G26</f>
        <v>0</v>
      </c>
      <c r="H25" s="200">
        <f t="shared" si="0"/>
        <v>0</v>
      </c>
    </row>
    <row r="26" spans="1:8">
      <c r="A26" s="81">
        <v>32</v>
      </c>
      <c r="B26" s="275" t="s">
        <v>43</v>
      </c>
      <c r="C26" s="275"/>
      <c r="D26" s="275"/>
      <c r="E26" s="275"/>
      <c r="F26" s="82">
        <f>F27+F28</f>
        <v>1194</v>
      </c>
      <c r="G26" s="82">
        <f>G27+G28</f>
        <v>0</v>
      </c>
      <c r="H26" s="200">
        <f t="shared" si="0"/>
        <v>0</v>
      </c>
    </row>
    <row r="27" spans="1:8">
      <c r="A27" s="85">
        <v>322</v>
      </c>
      <c r="B27" s="277" t="s">
        <v>53</v>
      </c>
      <c r="C27" s="277"/>
      <c r="D27" s="277"/>
      <c r="E27" s="277"/>
      <c r="F27" s="86">
        <v>398</v>
      </c>
      <c r="G27" s="84">
        <v>0</v>
      </c>
      <c r="H27" s="200">
        <f t="shared" si="0"/>
        <v>0</v>
      </c>
    </row>
    <row r="28" spans="1:8">
      <c r="A28" s="85">
        <v>323</v>
      </c>
      <c r="B28" s="276" t="s">
        <v>63</v>
      </c>
      <c r="C28" s="276"/>
      <c r="D28" s="276"/>
      <c r="E28" s="276"/>
      <c r="F28" s="86">
        <v>796</v>
      </c>
      <c r="G28" s="84">
        <v>0</v>
      </c>
      <c r="H28" s="200">
        <f t="shared" si="0"/>
        <v>0</v>
      </c>
    </row>
    <row r="29" spans="1:8" ht="28.5" customHeight="1">
      <c r="A29" s="79" t="s">
        <v>185</v>
      </c>
      <c r="B29" s="278" t="s">
        <v>186</v>
      </c>
      <c r="C29" s="278"/>
      <c r="D29" s="278"/>
      <c r="E29" s="278"/>
      <c r="F29" s="80">
        <f>F30</f>
        <v>2826</v>
      </c>
      <c r="G29" s="80">
        <f>G30</f>
        <v>0</v>
      </c>
      <c r="H29" s="200">
        <f t="shared" si="0"/>
        <v>0</v>
      </c>
    </row>
    <row r="30" spans="1:8">
      <c r="A30" s="81">
        <v>32</v>
      </c>
      <c r="B30" s="275" t="s">
        <v>43</v>
      </c>
      <c r="C30" s="275"/>
      <c r="D30" s="275"/>
      <c r="E30" s="275"/>
      <c r="F30" s="82">
        <f>F31+F32</f>
        <v>2826</v>
      </c>
      <c r="G30" s="82">
        <f>G31+G32</f>
        <v>0</v>
      </c>
      <c r="H30" s="200">
        <f t="shared" si="0"/>
        <v>0</v>
      </c>
    </row>
    <row r="31" spans="1:8">
      <c r="A31" s="85">
        <v>322</v>
      </c>
      <c r="B31" s="277" t="s">
        <v>53</v>
      </c>
      <c r="C31" s="277"/>
      <c r="D31" s="277"/>
      <c r="E31" s="277"/>
      <c r="F31" s="86">
        <v>398</v>
      </c>
      <c r="G31" s="84">
        <v>0</v>
      </c>
      <c r="H31" s="200">
        <f t="shared" si="0"/>
        <v>0</v>
      </c>
    </row>
    <row r="32" spans="1:8">
      <c r="A32" s="85">
        <v>323</v>
      </c>
      <c r="B32" s="276" t="s">
        <v>63</v>
      </c>
      <c r="C32" s="276"/>
      <c r="D32" s="276"/>
      <c r="E32" s="276"/>
      <c r="F32" s="86">
        <v>2428</v>
      </c>
      <c r="G32" s="84">
        <v>0</v>
      </c>
      <c r="H32" s="200">
        <f t="shared" si="0"/>
        <v>0</v>
      </c>
    </row>
    <row r="33" spans="1:8" ht="18" customHeight="1">
      <c r="A33" s="79" t="s">
        <v>187</v>
      </c>
      <c r="B33" s="278" t="s">
        <v>188</v>
      </c>
      <c r="C33" s="278"/>
      <c r="D33" s="278"/>
      <c r="E33" s="278"/>
      <c r="F33" s="80">
        <f>F34</f>
        <v>2389</v>
      </c>
      <c r="G33" s="80">
        <f>G34</f>
        <v>0</v>
      </c>
      <c r="H33" s="200">
        <f t="shared" si="0"/>
        <v>0</v>
      </c>
    </row>
    <row r="34" spans="1:8">
      <c r="A34" s="81">
        <v>32</v>
      </c>
      <c r="B34" s="275" t="s">
        <v>43</v>
      </c>
      <c r="C34" s="275"/>
      <c r="D34" s="275"/>
      <c r="E34" s="275"/>
      <c r="F34" s="82">
        <f>F35</f>
        <v>2389</v>
      </c>
      <c r="G34" s="82">
        <f>G35</f>
        <v>0</v>
      </c>
      <c r="H34" s="200">
        <f t="shared" si="0"/>
        <v>0</v>
      </c>
    </row>
    <row r="35" spans="1:8">
      <c r="A35" s="85">
        <v>323</v>
      </c>
      <c r="B35" s="276" t="s">
        <v>63</v>
      </c>
      <c r="C35" s="276"/>
      <c r="D35" s="276"/>
      <c r="E35" s="276"/>
      <c r="F35" s="86">
        <v>2389</v>
      </c>
      <c r="G35" s="84">
        <v>0</v>
      </c>
      <c r="H35" s="200">
        <f t="shared" si="0"/>
        <v>0</v>
      </c>
    </row>
    <row r="36" spans="1:8" ht="19.5" customHeight="1">
      <c r="A36" s="79" t="s">
        <v>189</v>
      </c>
      <c r="B36" s="278" t="s">
        <v>190</v>
      </c>
      <c r="C36" s="278"/>
      <c r="D36" s="278"/>
      <c r="E36" s="278"/>
      <c r="F36" s="80">
        <f>F37</f>
        <v>3450</v>
      </c>
      <c r="G36" s="80">
        <f>G37</f>
        <v>600</v>
      </c>
      <c r="H36" s="200">
        <f t="shared" si="0"/>
        <v>17.391304347826086</v>
      </c>
    </row>
    <row r="37" spans="1:8">
      <c r="A37" s="81">
        <v>32</v>
      </c>
      <c r="B37" s="275" t="s">
        <v>43</v>
      </c>
      <c r="C37" s="275"/>
      <c r="D37" s="275"/>
      <c r="E37" s="275"/>
      <c r="F37" s="82">
        <f>F38+F39</f>
        <v>3450</v>
      </c>
      <c r="G37" s="82">
        <f>G38+G39</f>
        <v>600</v>
      </c>
      <c r="H37" s="200">
        <f t="shared" si="0"/>
        <v>17.391304347826086</v>
      </c>
    </row>
    <row r="38" spans="1:8">
      <c r="A38" s="85">
        <v>322</v>
      </c>
      <c r="B38" s="277" t="s">
        <v>53</v>
      </c>
      <c r="C38" s="277"/>
      <c r="D38" s="277"/>
      <c r="E38" s="277"/>
      <c r="F38" s="86">
        <v>1990</v>
      </c>
      <c r="G38" s="84">
        <v>0</v>
      </c>
      <c r="H38" s="200">
        <f t="shared" si="0"/>
        <v>0</v>
      </c>
    </row>
    <row r="39" spans="1:8">
      <c r="A39" s="85">
        <v>323</v>
      </c>
      <c r="B39" s="276" t="s">
        <v>63</v>
      </c>
      <c r="C39" s="276"/>
      <c r="D39" s="276"/>
      <c r="E39" s="276"/>
      <c r="F39" s="86">
        <v>1460</v>
      </c>
      <c r="G39" s="84">
        <v>600</v>
      </c>
      <c r="H39" s="200">
        <f t="shared" si="0"/>
        <v>41.095890410958901</v>
      </c>
    </row>
    <row r="40" spans="1:8" ht="17.25" customHeight="1">
      <c r="A40" s="79" t="s">
        <v>191</v>
      </c>
      <c r="B40" s="278" t="s">
        <v>192</v>
      </c>
      <c r="C40" s="278"/>
      <c r="D40" s="278"/>
      <c r="E40" s="278"/>
      <c r="F40" s="80">
        <f>F41</f>
        <v>1395</v>
      </c>
      <c r="G40" s="80">
        <f>G41</f>
        <v>991</v>
      </c>
      <c r="H40" s="200">
        <f t="shared" si="0"/>
        <v>71.039426523297493</v>
      </c>
    </row>
    <row r="41" spans="1:8">
      <c r="A41" s="81">
        <v>32</v>
      </c>
      <c r="B41" s="275" t="s">
        <v>43</v>
      </c>
      <c r="C41" s="275"/>
      <c r="D41" s="275"/>
      <c r="E41" s="275"/>
      <c r="F41" s="82">
        <f>F42</f>
        <v>1395</v>
      </c>
      <c r="G41" s="82">
        <f>G42</f>
        <v>991</v>
      </c>
      <c r="H41" s="200">
        <f t="shared" si="0"/>
        <v>71.039426523297493</v>
      </c>
    </row>
    <row r="42" spans="1:8">
      <c r="A42" s="85">
        <v>323</v>
      </c>
      <c r="B42" s="276" t="s">
        <v>63</v>
      </c>
      <c r="C42" s="276"/>
      <c r="D42" s="276"/>
      <c r="E42" s="276"/>
      <c r="F42" s="86">
        <v>1395</v>
      </c>
      <c r="G42" s="84">
        <v>991</v>
      </c>
      <c r="H42" s="200">
        <f t="shared" si="0"/>
        <v>71.039426523297493</v>
      </c>
    </row>
    <row r="43" spans="1:8" ht="16.5" customHeight="1">
      <c r="A43" s="79" t="s">
        <v>193</v>
      </c>
      <c r="B43" s="278" t="s">
        <v>194</v>
      </c>
      <c r="C43" s="278"/>
      <c r="D43" s="278"/>
      <c r="E43" s="278"/>
      <c r="F43" s="80">
        <f>F44</f>
        <v>358</v>
      </c>
      <c r="G43" s="82">
        <f>G44</f>
        <v>0</v>
      </c>
      <c r="H43" s="200">
        <f t="shared" si="0"/>
        <v>0</v>
      </c>
    </row>
    <row r="44" spans="1:8">
      <c r="A44" s="81">
        <v>32</v>
      </c>
      <c r="B44" s="275" t="s">
        <v>43</v>
      </c>
      <c r="C44" s="275"/>
      <c r="D44" s="275"/>
      <c r="E44" s="275"/>
      <c r="F44" s="82">
        <f>F45</f>
        <v>358</v>
      </c>
      <c r="G44" s="82">
        <f>G45</f>
        <v>0</v>
      </c>
      <c r="H44" s="200">
        <f t="shared" si="0"/>
        <v>0</v>
      </c>
    </row>
    <row r="45" spans="1:8">
      <c r="A45" s="85">
        <v>323</v>
      </c>
      <c r="B45" s="276" t="s">
        <v>63</v>
      </c>
      <c r="C45" s="276"/>
      <c r="D45" s="276"/>
      <c r="E45" s="276"/>
      <c r="F45" s="86">
        <v>358</v>
      </c>
      <c r="G45" s="84">
        <v>0</v>
      </c>
      <c r="H45" s="200">
        <f t="shared" si="0"/>
        <v>0</v>
      </c>
    </row>
    <row r="46" spans="1:8" ht="17.25" customHeight="1">
      <c r="A46" s="79" t="s">
        <v>195</v>
      </c>
      <c r="B46" s="278" t="s">
        <v>196</v>
      </c>
      <c r="C46" s="278"/>
      <c r="D46" s="278"/>
      <c r="E46" s="278"/>
      <c r="F46" s="80">
        <f>F47</f>
        <v>663</v>
      </c>
      <c r="G46" s="82">
        <f>G47</f>
        <v>0</v>
      </c>
      <c r="H46" s="200">
        <f t="shared" si="0"/>
        <v>0</v>
      </c>
    </row>
    <row r="47" spans="1:8">
      <c r="A47" s="81">
        <v>32</v>
      </c>
      <c r="B47" s="275" t="s">
        <v>43</v>
      </c>
      <c r="C47" s="275"/>
      <c r="D47" s="275"/>
      <c r="E47" s="275"/>
      <c r="F47" s="82">
        <f>F48</f>
        <v>663</v>
      </c>
      <c r="G47" s="82">
        <f>G48</f>
        <v>0</v>
      </c>
      <c r="H47" s="200">
        <f t="shared" si="0"/>
        <v>0</v>
      </c>
    </row>
    <row r="48" spans="1:8">
      <c r="A48" s="85">
        <v>323</v>
      </c>
      <c r="B48" s="276" t="s">
        <v>63</v>
      </c>
      <c r="C48" s="276"/>
      <c r="D48" s="276"/>
      <c r="E48" s="276"/>
      <c r="F48" s="86">
        <v>663</v>
      </c>
      <c r="G48" s="84">
        <v>0</v>
      </c>
      <c r="H48" s="200">
        <f t="shared" si="0"/>
        <v>0</v>
      </c>
    </row>
    <row r="49" spans="1:8" ht="18" customHeight="1">
      <c r="A49" s="79" t="s">
        <v>197</v>
      </c>
      <c r="B49" s="278" t="s">
        <v>198</v>
      </c>
      <c r="C49" s="278"/>
      <c r="D49" s="278"/>
      <c r="E49" s="278"/>
      <c r="F49" s="80">
        <f>F50</f>
        <v>663</v>
      </c>
      <c r="G49" s="80">
        <f>G50</f>
        <v>0</v>
      </c>
      <c r="H49" s="200">
        <f t="shared" si="0"/>
        <v>0</v>
      </c>
    </row>
    <row r="50" spans="1:8">
      <c r="A50" s="81">
        <v>32</v>
      </c>
      <c r="B50" s="275" t="s">
        <v>43</v>
      </c>
      <c r="C50" s="275"/>
      <c r="D50" s="275"/>
      <c r="E50" s="275"/>
      <c r="F50" s="82">
        <f>F51</f>
        <v>663</v>
      </c>
      <c r="G50" s="82">
        <f>G51</f>
        <v>0</v>
      </c>
      <c r="H50" s="200">
        <f t="shared" si="0"/>
        <v>0</v>
      </c>
    </row>
    <row r="51" spans="1:8">
      <c r="A51" s="85">
        <v>323</v>
      </c>
      <c r="B51" s="276" t="s">
        <v>63</v>
      </c>
      <c r="C51" s="276"/>
      <c r="D51" s="276"/>
      <c r="E51" s="276"/>
      <c r="F51" s="86">
        <v>663</v>
      </c>
      <c r="G51" s="84">
        <v>0</v>
      </c>
      <c r="H51" s="200">
        <f t="shared" si="0"/>
        <v>0</v>
      </c>
    </row>
    <row r="52" spans="1:8" ht="16.5" customHeight="1">
      <c r="A52" s="145"/>
      <c r="B52" s="134"/>
      <c r="C52" s="134"/>
      <c r="D52" s="134"/>
      <c r="E52" s="134"/>
      <c r="F52" s="146"/>
      <c r="G52" s="135"/>
      <c r="H52" s="200"/>
    </row>
    <row r="53" spans="1:8" ht="27" customHeight="1">
      <c r="A53" s="77" t="s">
        <v>199</v>
      </c>
      <c r="B53" s="279" t="s">
        <v>200</v>
      </c>
      <c r="C53" s="279"/>
      <c r="D53" s="279"/>
      <c r="E53" s="279"/>
      <c r="F53" s="78">
        <f>F54+F130</f>
        <v>5126946.8100000005</v>
      </c>
      <c r="G53" s="78">
        <f>G54+G130</f>
        <v>2294160.7800000003</v>
      </c>
      <c r="H53" s="204">
        <f t="shared" si="0"/>
        <v>44.747114901314923</v>
      </c>
    </row>
    <row r="54" spans="1:8" ht="16.5" customHeight="1">
      <c r="A54" s="79" t="s">
        <v>174</v>
      </c>
      <c r="B54" s="280" t="s">
        <v>201</v>
      </c>
      <c r="C54" s="281"/>
      <c r="D54" s="281"/>
      <c r="E54" s="282"/>
      <c r="F54" s="80">
        <f>F55+F72+F77+F87+F109+F125+F82+F96+F117</f>
        <v>5091042.8100000005</v>
      </c>
      <c r="G54" s="80">
        <f>G55+G72+G77+G87+G109+G125+G82+G96+G117</f>
        <v>2291396.83</v>
      </c>
      <c r="H54" s="200">
        <f t="shared" si="0"/>
        <v>45.008398387441567</v>
      </c>
    </row>
    <row r="55" spans="1:8" ht="16.5" customHeight="1">
      <c r="A55" s="48" t="s">
        <v>149</v>
      </c>
      <c r="B55" s="272" t="s">
        <v>259</v>
      </c>
      <c r="C55" s="273"/>
      <c r="D55" s="273"/>
      <c r="E55" s="274"/>
      <c r="F55" s="213">
        <f>F56+F68</f>
        <v>1691552</v>
      </c>
      <c r="G55" s="213">
        <f>G56+G68</f>
        <v>688214.05</v>
      </c>
      <c r="H55" s="200">
        <f t="shared" si="0"/>
        <v>40.685361726982087</v>
      </c>
    </row>
    <row r="56" spans="1:8">
      <c r="A56" s="81">
        <v>3</v>
      </c>
      <c r="B56" s="275" t="s">
        <v>176</v>
      </c>
      <c r="C56" s="275"/>
      <c r="D56" s="275"/>
      <c r="E56" s="275"/>
      <c r="F56" s="168">
        <f>F57+F61+F66</f>
        <v>1643507</v>
      </c>
      <c r="G56" s="168">
        <f>G57+G61+G66</f>
        <v>669990.69000000006</v>
      </c>
      <c r="H56" s="200">
        <f t="shared" si="0"/>
        <v>40.765916421408619</v>
      </c>
    </row>
    <row r="57" spans="1:8">
      <c r="A57" s="81">
        <v>31</v>
      </c>
      <c r="B57" s="275" t="s">
        <v>30</v>
      </c>
      <c r="C57" s="275"/>
      <c r="D57" s="275"/>
      <c r="E57" s="275"/>
      <c r="F57" s="82">
        <f>F58+F59+F60</f>
        <v>801646</v>
      </c>
      <c r="G57" s="82">
        <f t="shared" ref="G57" si="1">G58+G59+G60</f>
        <v>395908.67</v>
      </c>
      <c r="H57" s="200">
        <f t="shared" si="0"/>
        <v>49.38697005910339</v>
      </c>
    </row>
    <row r="58" spans="1:8">
      <c r="A58" s="85">
        <v>311</v>
      </c>
      <c r="B58" s="277" t="s">
        <v>202</v>
      </c>
      <c r="C58" s="277"/>
      <c r="D58" s="277"/>
      <c r="E58" s="277"/>
      <c r="F58" s="86">
        <v>553454</v>
      </c>
      <c r="G58" s="84">
        <v>284191.03000000003</v>
      </c>
      <c r="H58" s="200">
        <f t="shared" si="0"/>
        <v>51.348626986163261</v>
      </c>
    </row>
    <row r="59" spans="1:8">
      <c r="A59" s="85">
        <v>312</v>
      </c>
      <c r="B59" s="277" t="s">
        <v>37</v>
      </c>
      <c r="C59" s="277"/>
      <c r="D59" s="277"/>
      <c r="E59" s="277"/>
      <c r="F59" s="84">
        <v>165904</v>
      </c>
      <c r="G59" s="84">
        <v>64084.84</v>
      </c>
      <c r="H59" s="200">
        <f t="shared" si="0"/>
        <v>38.627664191339569</v>
      </c>
    </row>
    <row r="60" spans="1:8">
      <c r="A60" s="85">
        <v>313</v>
      </c>
      <c r="B60" s="277" t="s">
        <v>40</v>
      </c>
      <c r="C60" s="277"/>
      <c r="D60" s="277"/>
      <c r="E60" s="277"/>
      <c r="F60" s="84">
        <v>82288</v>
      </c>
      <c r="G60" s="84">
        <v>47632.800000000003</v>
      </c>
      <c r="H60" s="200">
        <f t="shared" si="0"/>
        <v>57.885475403461015</v>
      </c>
    </row>
    <row r="61" spans="1:8">
      <c r="A61" s="81">
        <v>32</v>
      </c>
      <c r="B61" s="275" t="s">
        <v>43</v>
      </c>
      <c r="C61" s="275"/>
      <c r="D61" s="275"/>
      <c r="E61" s="275"/>
      <c r="F61" s="82">
        <f>F62+F63+F64+F65</f>
        <v>830447</v>
      </c>
      <c r="G61" s="82">
        <f>G62+G63+G64+G65</f>
        <v>269542.97000000003</v>
      </c>
      <c r="H61" s="200">
        <f t="shared" si="0"/>
        <v>32.457576461833213</v>
      </c>
    </row>
    <row r="62" spans="1:8">
      <c r="A62" s="85">
        <v>321</v>
      </c>
      <c r="B62" s="277" t="s">
        <v>203</v>
      </c>
      <c r="C62" s="277"/>
      <c r="D62" s="277"/>
      <c r="E62" s="277"/>
      <c r="F62" s="86">
        <v>123698</v>
      </c>
      <c r="G62" s="84">
        <v>61637.93</v>
      </c>
      <c r="H62" s="200">
        <f t="shared" si="0"/>
        <v>49.829366683374026</v>
      </c>
    </row>
    <row r="63" spans="1:8">
      <c r="A63" s="85">
        <v>322</v>
      </c>
      <c r="B63" s="277" t="s">
        <v>53</v>
      </c>
      <c r="C63" s="277"/>
      <c r="D63" s="277"/>
      <c r="E63" s="277"/>
      <c r="F63" s="86">
        <v>302607</v>
      </c>
      <c r="G63" s="84">
        <v>29852.49</v>
      </c>
      <c r="H63" s="200">
        <f t="shared" si="0"/>
        <v>9.8651022613488788</v>
      </c>
    </row>
    <row r="64" spans="1:8">
      <c r="A64" s="85">
        <v>323</v>
      </c>
      <c r="B64" s="277" t="s">
        <v>63</v>
      </c>
      <c r="C64" s="277"/>
      <c r="D64" s="277"/>
      <c r="E64" s="277"/>
      <c r="F64" s="86">
        <v>342425</v>
      </c>
      <c r="G64" s="84">
        <v>160733.66</v>
      </c>
      <c r="H64" s="200">
        <f t="shared" si="0"/>
        <v>46.939814557932394</v>
      </c>
    </row>
    <row r="65" spans="1:8">
      <c r="A65" s="85">
        <v>329</v>
      </c>
      <c r="B65" s="277" t="s">
        <v>81</v>
      </c>
      <c r="C65" s="277"/>
      <c r="D65" s="277"/>
      <c r="E65" s="277"/>
      <c r="F65" s="86">
        <v>61717</v>
      </c>
      <c r="G65" s="84">
        <v>17318.89</v>
      </c>
      <c r="H65" s="200">
        <f t="shared" si="0"/>
        <v>28.061782004958115</v>
      </c>
    </row>
    <row r="66" spans="1:8">
      <c r="A66" s="81">
        <v>34</v>
      </c>
      <c r="B66" s="275" t="s">
        <v>204</v>
      </c>
      <c r="C66" s="275"/>
      <c r="D66" s="275"/>
      <c r="E66" s="275"/>
      <c r="F66" s="82">
        <f>F67</f>
        <v>11414</v>
      </c>
      <c r="G66" s="82">
        <f>G67</f>
        <v>4539.05</v>
      </c>
      <c r="H66" s="200">
        <f t="shared" si="0"/>
        <v>39.767390923427371</v>
      </c>
    </row>
    <row r="67" spans="1:8">
      <c r="A67" s="85">
        <v>343</v>
      </c>
      <c r="B67" s="277" t="s">
        <v>95</v>
      </c>
      <c r="C67" s="277"/>
      <c r="D67" s="277"/>
      <c r="E67" s="277"/>
      <c r="F67" s="86">
        <v>11414</v>
      </c>
      <c r="G67" s="84">
        <v>4539.05</v>
      </c>
      <c r="H67" s="200">
        <f t="shared" si="0"/>
        <v>39.767390923427371</v>
      </c>
    </row>
    <row r="68" spans="1:8">
      <c r="A68" s="88">
        <v>4</v>
      </c>
      <c r="B68" s="275" t="s">
        <v>205</v>
      </c>
      <c r="C68" s="275"/>
      <c r="D68" s="275"/>
      <c r="E68" s="275"/>
      <c r="F68" s="87">
        <f>F69</f>
        <v>48045</v>
      </c>
      <c r="G68" s="87">
        <f>G69</f>
        <v>18223.36</v>
      </c>
      <c r="H68" s="200">
        <f t="shared" si="0"/>
        <v>37.929774170048915</v>
      </c>
    </row>
    <row r="69" spans="1:8">
      <c r="A69" s="147">
        <v>42</v>
      </c>
      <c r="B69" s="309" t="s">
        <v>102</v>
      </c>
      <c r="C69" s="310"/>
      <c r="D69" s="310"/>
      <c r="E69" s="311"/>
      <c r="F69" s="97">
        <f>F70</f>
        <v>48045</v>
      </c>
      <c r="G69" s="97">
        <f>G70</f>
        <v>18223.36</v>
      </c>
      <c r="H69" s="200">
        <f t="shared" ref="H69:H128" si="2">G69/F69*100</f>
        <v>37.929774170048915</v>
      </c>
    </row>
    <row r="70" spans="1:8">
      <c r="A70" s="165" t="s">
        <v>103</v>
      </c>
      <c r="B70" s="312" t="s">
        <v>104</v>
      </c>
      <c r="C70" s="313"/>
      <c r="D70" s="313"/>
      <c r="E70" s="314"/>
      <c r="F70" s="98">
        <v>48045</v>
      </c>
      <c r="G70" s="94">
        <v>18223.36</v>
      </c>
      <c r="H70" s="204">
        <f t="shared" si="2"/>
        <v>37.929774170048915</v>
      </c>
    </row>
    <row r="71" spans="1:8" ht="18" customHeight="1">
      <c r="A71" s="59"/>
      <c r="B71" s="306"/>
      <c r="C71" s="307"/>
      <c r="D71" s="307"/>
      <c r="E71" s="308"/>
      <c r="F71" s="59"/>
      <c r="G71" s="59"/>
      <c r="H71" s="200"/>
    </row>
    <row r="72" spans="1:8" ht="27.75" customHeight="1">
      <c r="A72" s="89" t="s">
        <v>155</v>
      </c>
      <c r="B72" s="283" t="s">
        <v>206</v>
      </c>
      <c r="C72" s="283"/>
      <c r="D72" s="283"/>
      <c r="E72" s="283"/>
      <c r="F72" s="90">
        <f>F73</f>
        <v>6638.86</v>
      </c>
      <c r="G72" s="90">
        <f>G73</f>
        <v>6548.99</v>
      </c>
      <c r="H72" s="204">
        <f t="shared" si="2"/>
        <v>98.646303732869796</v>
      </c>
    </row>
    <row r="73" spans="1:8">
      <c r="A73" s="81">
        <v>3</v>
      </c>
      <c r="B73" s="275" t="s">
        <v>176</v>
      </c>
      <c r="C73" s="275"/>
      <c r="D73" s="275"/>
      <c r="E73" s="275"/>
      <c r="F73" s="168">
        <f>F75</f>
        <v>6638.86</v>
      </c>
      <c r="G73" s="168">
        <f>G75</f>
        <v>6548.99</v>
      </c>
      <c r="H73" s="200">
        <f t="shared" si="2"/>
        <v>98.646303732869796</v>
      </c>
    </row>
    <row r="74" spans="1:8">
      <c r="A74" s="81">
        <v>32</v>
      </c>
      <c r="B74" s="269" t="s">
        <v>43</v>
      </c>
      <c r="C74" s="270"/>
      <c r="D74" s="270"/>
      <c r="E74" s="271"/>
      <c r="F74" s="82">
        <f>F75</f>
        <v>6638.86</v>
      </c>
      <c r="G74" s="82">
        <f>G75</f>
        <v>6548.99</v>
      </c>
      <c r="H74" s="200">
        <f t="shared" ref="H74" si="3">G74/F74*100</f>
        <v>98.646303732869796</v>
      </c>
    </row>
    <row r="75" spans="1:8">
      <c r="A75" s="85">
        <v>323</v>
      </c>
      <c r="B75" s="315" t="s">
        <v>63</v>
      </c>
      <c r="C75" s="298"/>
      <c r="D75" s="298"/>
      <c r="E75" s="316"/>
      <c r="F75" s="84">
        <v>6638.86</v>
      </c>
      <c r="G75" s="84">
        <v>6548.99</v>
      </c>
      <c r="H75" s="200">
        <f t="shared" si="2"/>
        <v>98.646303732869796</v>
      </c>
    </row>
    <row r="76" spans="1:8" ht="18" customHeight="1">
      <c r="A76" s="85"/>
      <c r="B76" s="166"/>
      <c r="C76" s="163"/>
      <c r="D76" s="163"/>
      <c r="E76" s="167"/>
      <c r="F76" s="84"/>
      <c r="G76" s="84"/>
      <c r="H76" s="200"/>
    </row>
    <row r="77" spans="1:8" ht="15.75" customHeight="1">
      <c r="A77" s="89" t="s">
        <v>142</v>
      </c>
      <c r="B77" s="283" t="s">
        <v>143</v>
      </c>
      <c r="C77" s="283"/>
      <c r="D77" s="283"/>
      <c r="E77" s="283"/>
      <c r="F77" s="90">
        <f>F79</f>
        <v>199084</v>
      </c>
      <c r="G77" s="90">
        <f>G79</f>
        <v>91580.08</v>
      </c>
      <c r="H77" s="200">
        <f t="shared" si="2"/>
        <v>46.0007233127725</v>
      </c>
    </row>
    <row r="78" spans="1:8">
      <c r="A78" s="81">
        <v>3</v>
      </c>
      <c r="B78" s="275" t="s">
        <v>176</v>
      </c>
      <c r="C78" s="275"/>
      <c r="D78" s="275"/>
      <c r="E78" s="275"/>
      <c r="F78" s="82">
        <f>F79</f>
        <v>199084</v>
      </c>
      <c r="G78" s="82">
        <f>G79</f>
        <v>91580.08</v>
      </c>
      <c r="H78" s="200">
        <f t="shared" ref="H78" si="4">G78/F78*100</f>
        <v>46.0007233127725</v>
      </c>
    </row>
    <row r="79" spans="1:8">
      <c r="A79" s="81">
        <v>32</v>
      </c>
      <c r="B79" s="269" t="s">
        <v>43</v>
      </c>
      <c r="C79" s="270"/>
      <c r="D79" s="270"/>
      <c r="E79" s="271"/>
      <c r="F79" s="82">
        <f>F80</f>
        <v>199084</v>
      </c>
      <c r="G79" s="82">
        <f>G80</f>
        <v>91580.08</v>
      </c>
      <c r="H79" s="200">
        <f t="shared" si="2"/>
        <v>46.0007233127725</v>
      </c>
    </row>
    <row r="80" spans="1:8">
      <c r="A80" s="85">
        <v>322</v>
      </c>
      <c r="B80" s="277" t="s">
        <v>53</v>
      </c>
      <c r="C80" s="277"/>
      <c r="D80" s="277"/>
      <c r="E80" s="277"/>
      <c r="F80" s="84">
        <v>199084</v>
      </c>
      <c r="G80" s="84">
        <v>91580.08</v>
      </c>
      <c r="H80" s="200">
        <f t="shared" si="2"/>
        <v>46.0007233127725</v>
      </c>
    </row>
    <row r="81" spans="1:8" ht="13.5" customHeight="1">
      <c r="A81" s="294"/>
      <c r="B81" s="295"/>
      <c r="C81" s="295"/>
      <c r="D81" s="295"/>
      <c r="E81" s="295"/>
      <c r="F81" s="295"/>
      <c r="G81" s="296"/>
      <c r="H81" s="200"/>
    </row>
    <row r="82" spans="1:8" ht="15" customHeight="1">
      <c r="A82" s="89" t="s">
        <v>254</v>
      </c>
      <c r="B82" s="283" t="s">
        <v>255</v>
      </c>
      <c r="C82" s="283"/>
      <c r="D82" s="283"/>
      <c r="E82" s="283"/>
      <c r="F82" s="90">
        <f>F84</f>
        <v>45.1</v>
      </c>
      <c r="G82" s="90">
        <f>G84</f>
        <v>39.01</v>
      </c>
      <c r="H82" s="200">
        <f t="shared" ref="H82:H85" si="5">G82/F82*100</f>
        <v>86.496674057649656</v>
      </c>
    </row>
    <row r="83" spans="1:8">
      <c r="A83" s="81">
        <v>3</v>
      </c>
      <c r="B83" s="275" t="s">
        <v>176</v>
      </c>
      <c r="C83" s="275"/>
      <c r="D83" s="275"/>
      <c r="E83" s="275"/>
      <c r="F83" s="82">
        <f>F84</f>
        <v>45.1</v>
      </c>
      <c r="G83" s="82">
        <f>G84</f>
        <v>39.01</v>
      </c>
      <c r="H83" s="200">
        <f t="shared" si="5"/>
        <v>86.496674057649656</v>
      </c>
    </row>
    <row r="84" spans="1:8">
      <c r="A84" s="81">
        <v>32</v>
      </c>
      <c r="B84" s="269" t="s">
        <v>43</v>
      </c>
      <c r="C84" s="270"/>
      <c r="D84" s="270"/>
      <c r="E84" s="271"/>
      <c r="F84" s="82">
        <f>F85</f>
        <v>45.1</v>
      </c>
      <c r="G84" s="82">
        <f>G85</f>
        <v>39.01</v>
      </c>
      <c r="H84" s="200">
        <f t="shared" si="5"/>
        <v>86.496674057649656</v>
      </c>
    </row>
    <row r="85" spans="1:8">
      <c r="A85" s="85">
        <v>322</v>
      </c>
      <c r="B85" s="277" t="s">
        <v>53</v>
      </c>
      <c r="C85" s="277"/>
      <c r="D85" s="277"/>
      <c r="E85" s="277"/>
      <c r="F85" s="84">
        <v>45.1</v>
      </c>
      <c r="G85" s="84">
        <v>39.01</v>
      </c>
      <c r="H85" s="200">
        <f t="shared" si="5"/>
        <v>86.496674057649656</v>
      </c>
    </row>
    <row r="86" spans="1:8" ht="16.5" customHeight="1">
      <c r="A86" s="85"/>
      <c r="B86" s="166"/>
      <c r="C86" s="163"/>
      <c r="D86" s="163"/>
      <c r="E86" s="167"/>
      <c r="F86" s="84"/>
      <c r="G86" s="84"/>
      <c r="H86" s="200"/>
    </row>
    <row r="87" spans="1:8" ht="16.5" customHeight="1">
      <c r="A87" s="89" t="s">
        <v>145</v>
      </c>
      <c r="B87" s="284" t="s">
        <v>146</v>
      </c>
      <c r="C87" s="285"/>
      <c r="D87" s="285"/>
      <c r="E87" s="286"/>
      <c r="F87" s="90">
        <f>F88</f>
        <v>2326631</v>
      </c>
      <c r="G87" s="90">
        <f>G88</f>
        <v>1120399.1499999999</v>
      </c>
      <c r="H87" s="200">
        <f t="shared" si="2"/>
        <v>48.155429460021807</v>
      </c>
    </row>
    <row r="88" spans="1:8">
      <c r="A88" s="81">
        <v>3</v>
      </c>
      <c r="B88" s="269" t="s">
        <v>176</v>
      </c>
      <c r="C88" s="270"/>
      <c r="D88" s="270"/>
      <c r="E88" s="271"/>
      <c r="F88" s="168">
        <f>F89+F92</f>
        <v>2326631</v>
      </c>
      <c r="G88" s="168">
        <f>G89+G92</f>
        <v>1120399.1499999999</v>
      </c>
      <c r="H88" s="200">
        <f t="shared" si="2"/>
        <v>48.155429460021807</v>
      </c>
    </row>
    <row r="89" spans="1:8">
      <c r="A89" s="81">
        <v>31</v>
      </c>
      <c r="B89" s="269" t="s">
        <v>30</v>
      </c>
      <c r="C89" s="270"/>
      <c r="D89" s="270"/>
      <c r="E89" s="271"/>
      <c r="F89" s="168">
        <f>F90+F91</f>
        <v>2014732</v>
      </c>
      <c r="G89" s="168">
        <f>G90+G91</f>
        <v>1021965.98</v>
      </c>
      <c r="H89" s="200">
        <f t="shared" si="2"/>
        <v>50.724661145998574</v>
      </c>
    </row>
    <row r="90" spans="1:8">
      <c r="A90" s="85">
        <v>311</v>
      </c>
      <c r="B90" s="277" t="s">
        <v>202</v>
      </c>
      <c r="C90" s="277"/>
      <c r="D90" s="277"/>
      <c r="E90" s="277"/>
      <c r="F90" s="169">
        <v>1736014</v>
      </c>
      <c r="G90" s="84">
        <v>877501.14</v>
      </c>
      <c r="H90" s="200">
        <f t="shared" si="2"/>
        <v>50.546893055009924</v>
      </c>
    </row>
    <row r="91" spans="1:8">
      <c r="A91" s="85">
        <v>313</v>
      </c>
      <c r="B91" s="277" t="s">
        <v>40</v>
      </c>
      <c r="C91" s="277"/>
      <c r="D91" s="277"/>
      <c r="E91" s="277"/>
      <c r="F91" s="169">
        <v>278718</v>
      </c>
      <c r="G91" s="84">
        <v>144464.84</v>
      </c>
      <c r="H91" s="200">
        <f t="shared" si="2"/>
        <v>51.831901778858914</v>
      </c>
    </row>
    <row r="92" spans="1:8">
      <c r="A92" s="81">
        <v>32</v>
      </c>
      <c r="B92" s="275" t="s">
        <v>43</v>
      </c>
      <c r="C92" s="275"/>
      <c r="D92" s="275"/>
      <c r="E92" s="275"/>
      <c r="F92" s="168">
        <f>F93+F94</f>
        <v>311899</v>
      </c>
      <c r="G92" s="168">
        <f>G93+G94</f>
        <v>98433.17</v>
      </c>
      <c r="H92" s="200">
        <f t="shared" si="2"/>
        <v>31.559309263575706</v>
      </c>
    </row>
    <row r="93" spans="1:8">
      <c r="A93" s="85">
        <v>322</v>
      </c>
      <c r="B93" s="277" t="s">
        <v>53</v>
      </c>
      <c r="C93" s="277"/>
      <c r="D93" s="277"/>
      <c r="E93" s="277"/>
      <c r="F93" s="169">
        <v>262454</v>
      </c>
      <c r="G93" s="84">
        <v>49544.2</v>
      </c>
      <c r="H93" s="200">
        <f t="shared" si="2"/>
        <v>18.877288972543759</v>
      </c>
    </row>
    <row r="94" spans="1:8">
      <c r="A94" s="85">
        <v>323</v>
      </c>
      <c r="B94" s="277" t="s">
        <v>63</v>
      </c>
      <c r="C94" s="277"/>
      <c r="D94" s="277"/>
      <c r="E94" s="277"/>
      <c r="F94" s="169">
        <v>49445</v>
      </c>
      <c r="G94" s="84">
        <v>48888.97</v>
      </c>
      <c r="H94" s="200">
        <f t="shared" si="2"/>
        <v>98.875457579128323</v>
      </c>
    </row>
    <row r="95" spans="1:8" ht="16.5" customHeight="1">
      <c r="A95" s="85"/>
      <c r="B95" s="166"/>
      <c r="C95" s="163"/>
      <c r="D95" s="163"/>
      <c r="E95" s="167"/>
      <c r="F95" s="84"/>
      <c r="G95" s="84"/>
      <c r="H95" s="200"/>
    </row>
    <row r="96" spans="1:8" ht="16.5" customHeight="1">
      <c r="A96" s="89" t="s">
        <v>256</v>
      </c>
      <c r="B96" s="284" t="s">
        <v>257</v>
      </c>
      <c r="C96" s="285"/>
      <c r="D96" s="285"/>
      <c r="E96" s="286"/>
      <c r="F96" s="90">
        <f>F97+F101</f>
        <v>820628.87</v>
      </c>
      <c r="G96" s="90">
        <f>G97+G101</f>
        <v>363156.05000000005</v>
      </c>
      <c r="H96" s="200">
        <f t="shared" ref="H96:H99" si="6">G96/F96*100</f>
        <v>44.253384602469573</v>
      </c>
    </row>
    <row r="97" spans="1:8">
      <c r="A97" s="81">
        <v>3</v>
      </c>
      <c r="B97" s="269" t="s">
        <v>176</v>
      </c>
      <c r="C97" s="270"/>
      <c r="D97" s="270"/>
      <c r="E97" s="271"/>
      <c r="F97" s="168">
        <f>F98</f>
        <v>555333.87</v>
      </c>
      <c r="G97" s="168">
        <f>G98</f>
        <v>220396.78</v>
      </c>
      <c r="H97" s="200">
        <f t="shared" si="6"/>
        <v>39.687256964895731</v>
      </c>
    </row>
    <row r="98" spans="1:8">
      <c r="A98" s="81">
        <v>32</v>
      </c>
      <c r="B98" s="275" t="s">
        <v>43</v>
      </c>
      <c r="C98" s="275"/>
      <c r="D98" s="275"/>
      <c r="E98" s="275"/>
      <c r="F98" s="168">
        <f>F99+F100</f>
        <v>555333.87</v>
      </c>
      <c r="G98" s="168">
        <f>G99+G100</f>
        <v>220396.78</v>
      </c>
      <c r="H98" s="200">
        <f t="shared" si="6"/>
        <v>39.687256964895731</v>
      </c>
    </row>
    <row r="99" spans="1:8">
      <c r="A99" s="85">
        <v>322</v>
      </c>
      <c r="B99" s="277" t="s">
        <v>53</v>
      </c>
      <c r="C99" s="277"/>
      <c r="D99" s="277"/>
      <c r="E99" s="277"/>
      <c r="F99" s="169">
        <v>37878.870000000003</v>
      </c>
      <c r="G99" s="84">
        <v>3421.09</v>
      </c>
      <c r="H99" s="200">
        <f t="shared" si="6"/>
        <v>9.0316580193654143</v>
      </c>
    </row>
    <row r="100" spans="1:8">
      <c r="A100" s="85">
        <v>323</v>
      </c>
      <c r="B100" s="277" t="s">
        <v>63</v>
      </c>
      <c r="C100" s="277"/>
      <c r="D100" s="277"/>
      <c r="E100" s="277"/>
      <c r="F100" s="214">
        <v>517455</v>
      </c>
      <c r="G100" s="214">
        <v>216975.69</v>
      </c>
      <c r="H100" s="200"/>
    </row>
    <row r="101" spans="1:8">
      <c r="A101" s="88">
        <v>4</v>
      </c>
      <c r="B101" s="275" t="s">
        <v>205</v>
      </c>
      <c r="C101" s="275"/>
      <c r="D101" s="275"/>
      <c r="E101" s="275"/>
      <c r="F101" s="87">
        <f>F104+F106+F102</f>
        <v>265295</v>
      </c>
      <c r="G101" s="87">
        <f>G104+G106+G102</f>
        <v>142759.27000000002</v>
      </c>
      <c r="H101" s="200">
        <f t="shared" ref="H101:H105" si="7">G101/F101*100</f>
        <v>53.811519252153275</v>
      </c>
    </row>
    <row r="102" spans="1:8" ht="12.75" customHeight="1">
      <c r="A102" s="147">
        <v>41</v>
      </c>
      <c r="B102" s="309" t="s">
        <v>266</v>
      </c>
      <c r="C102" s="310"/>
      <c r="D102" s="310"/>
      <c r="E102" s="311"/>
      <c r="F102" s="97">
        <f>F103</f>
        <v>82545</v>
      </c>
      <c r="G102" s="97">
        <f>G103</f>
        <v>82541.8</v>
      </c>
      <c r="H102" s="200">
        <f t="shared" ref="H102:H103" si="8">G102/F102*100</f>
        <v>99.9961233266703</v>
      </c>
    </row>
    <row r="103" spans="1:8">
      <c r="A103" s="165">
        <v>412</v>
      </c>
      <c r="B103" s="317" t="s">
        <v>129</v>
      </c>
      <c r="C103" s="318"/>
      <c r="D103" s="318"/>
      <c r="E103" s="319"/>
      <c r="F103" s="98">
        <v>82545</v>
      </c>
      <c r="G103" s="94">
        <v>82541.8</v>
      </c>
      <c r="H103" s="204">
        <f t="shared" si="8"/>
        <v>99.9961233266703</v>
      </c>
    </row>
    <row r="104" spans="1:8">
      <c r="A104" s="147">
        <v>42</v>
      </c>
      <c r="B104" s="309" t="s">
        <v>102</v>
      </c>
      <c r="C104" s="310"/>
      <c r="D104" s="310"/>
      <c r="E104" s="311"/>
      <c r="F104" s="97">
        <f>F105</f>
        <v>131500</v>
      </c>
      <c r="G104" s="97">
        <f>G105</f>
        <v>39813</v>
      </c>
      <c r="H104" s="200">
        <f t="shared" si="7"/>
        <v>30.276045627376426</v>
      </c>
    </row>
    <row r="105" spans="1:8">
      <c r="A105" s="165" t="s">
        <v>103</v>
      </c>
      <c r="B105" s="317" t="s">
        <v>104</v>
      </c>
      <c r="C105" s="318"/>
      <c r="D105" s="318"/>
      <c r="E105" s="319"/>
      <c r="F105" s="98">
        <v>131500</v>
      </c>
      <c r="G105" s="94">
        <v>39813</v>
      </c>
      <c r="H105" s="204">
        <f t="shared" si="7"/>
        <v>30.276045627376426</v>
      </c>
    </row>
    <row r="106" spans="1:8" ht="12.75" customHeight="1">
      <c r="A106" s="147">
        <v>45</v>
      </c>
      <c r="B106" s="309" t="s">
        <v>111</v>
      </c>
      <c r="C106" s="310"/>
      <c r="D106" s="310"/>
      <c r="E106" s="311"/>
      <c r="F106" s="97">
        <f>F107</f>
        <v>51250</v>
      </c>
      <c r="G106" s="97">
        <f>G107</f>
        <v>20404.47</v>
      </c>
      <c r="H106" s="200">
        <f t="shared" ref="H106:H107" si="9">G106/F106*100</f>
        <v>39.813600000000008</v>
      </c>
    </row>
    <row r="107" spans="1:8" ht="12.75" customHeight="1">
      <c r="A107" s="165">
        <v>452</v>
      </c>
      <c r="B107" s="312" t="s">
        <v>133</v>
      </c>
      <c r="C107" s="313"/>
      <c r="D107" s="313"/>
      <c r="E107" s="314"/>
      <c r="F107" s="98">
        <v>51250</v>
      </c>
      <c r="G107" s="94">
        <v>20404.47</v>
      </c>
      <c r="H107" s="204">
        <f t="shared" si="9"/>
        <v>39.813600000000008</v>
      </c>
    </row>
    <row r="108" spans="1:8" ht="10.5" customHeight="1">
      <c r="A108" s="162"/>
      <c r="B108" s="173"/>
      <c r="C108" s="173"/>
      <c r="D108" s="173"/>
      <c r="E108" s="173"/>
      <c r="F108" s="174"/>
      <c r="G108" s="164"/>
      <c r="H108" s="200"/>
    </row>
    <row r="109" spans="1:8" ht="18" customHeight="1">
      <c r="A109" s="48" t="s">
        <v>232</v>
      </c>
      <c r="B109" s="303" t="s">
        <v>260</v>
      </c>
      <c r="C109" s="304"/>
      <c r="D109" s="304"/>
      <c r="E109" s="305"/>
      <c r="F109" s="97">
        <f>F110</f>
        <v>27553</v>
      </c>
      <c r="G109" s="97">
        <f>G110</f>
        <v>0</v>
      </c>
      <c r="H109" s="200">
        <f t="shared" si="2"/>
        <v>0</v>
      </c>
    </row>
    <row r="110" spans="1:8" ht="12.75" customHeight="1">
      <c r="A110" s="147">
        <v>3</v>
      </c>
      <c r="B110" s="300" t="s">
        <v>176</v>
      </c>
      <c r="C110" s="301"/>
      <c r="D110" s="301"/>
      <c r="E110" s="302"/>
      <c r="F110" s="93">
        <f>F111+F114</f>
        <v>27553</v>
      </c>
      <c r="G110" s="93">
        <f>G111+G114</f>
        <v>0</v>
      </c>
      <c r="H110" s="200">
        <f t="shared" si="2"/>
        <v>0</v>
      </c>
    </row>
    <row r="111" spans="1:8" ht="12.75" customHeight="1">
      <c r="A111" s="81">
        <v>31</v>
      </c>
      <c r="B111" s="269" t="s">
        <v>30</v>
      </c>
      <c r="C111" s="270"/>
      <c r="D111" s="270"/>
      <c r="E111" s="271"/>
      <c r="F111" s="168">
        <f>F112+F113</f>
        <v>25217</v>
      </c>
      <c r="G111" s="168">
        <f>G112+G113</f>
        <v>0</v>
      </c>
      <c r="H111" s="200">
        <f t="shared" si="2"/>
        <v>0</v>
      </c>
    </row>
    <row r="112" spans="1:8">
      <c r="A112" s="148">
        <v>311</v>
      </c>
      <c r="B112" s="297" t="s">
        <v>202</v>
      </c>
      <c r="C112" s="298"/>
      <c r="D112" s="298"/>
      <c r="E112" s="299"/>
      <c r="F112" s="94">
        <v>21899</v>
      </c>
      <c r="G112" s="98">
        <v>0</v>
      </c>
      <c r="H112" s="200">
        <f t="shared" si="2"/>
        <v>0</v>
      </c>
    </row>
    <row r="113" spans="1:8" ht="12.75" customHeight="1">
      <c r="A113" s="148">
        <v>313</v>
      </c>
      <c r="B113" s="297" t="s">
        <v>40</v>
      </c>
      <c r="C113" s="298"/>
      <c r="D113" s="298"/>
      <c r="E113" s="299"/>
      <c r="F113" s="94">
        <v>3318</v>
      </c>
      <c r="G113" s="98">
        <v>0</v>
      </c>
      <c r="H113" s="200">
        <f t="shared" si="2"/>
        <v>0</v>
      </c>
    </row>
    <row r="114" spans="1:8" ht="12.75" customHeight="1">
      <c r="A114" s="81">
        <v>32</v>
      </c>
      <c r="B114" s="269" t="s">
        <v>43</v>
      </c>
      <c r="C114" s="270"/>
      <c r="D114" s="270"/>
      <c r="E114" s="271"/>
      <c r="F114" s="168">
        <f>F115</f>
        <v>2336</v>
      </c>
      <c r="G114" s="168">
        <f>G115</f>
        <v>0</v>
      </c>
      <c r="H114" s="200">
        <f t="shared" si="2"/>
        <v>0</v>
      </c>
    </row>
    <row r="115" spans="1:8" ht="12.75" customHeight="1">
      <c r="A115" s="148">
        <v>321</v>
      </c>
      <c r="B115" s="297" t="s">
        <v>203</v>
      </c>
      <c r="C115" s="298"/>
      <c r="D115" s="298"/>
      <c r="E115" s="299"/>
      <c r="F115" s="94">
        <v>2336</v>
      </c>
      <c r="G115" s="98">
        <v>0</v>
      </c>
      <c r="H115" s="200">
        <f t="shared" si="2"/>
        <v>0</v>
      </c>
    </row>
    <row r="116" spans="1:8" ht="12.75" customHeight="1">
      <c r="A116" s="148"/>
      <c r="B116" s="215"/>
      <c r="C116" s="173"/>
      <c r="D116" s="173"/>
      <c r="E116" s="216"/>
      <c r="F116" s="94"/>
      <c r="G116" s="98"/>
      <c r="H116" s="200"/>
    </row>
    <row r="117" spans="1:8" ht="21" customHeight="1">
      <c r="A117" s="48" t="s">
        <v>258</v>
      </c>
      <c r="B117" s="303" t="s">
        <v>261</v>
      </c>
      <c r="C117" s="304"/>
      <c r="D117" s="304"/>
      <c r="E117" s="305"/>
      <c r="F117" s="97">
        <f>F118</f>
        <v>14926.98</v>
      </c>
      <c r="G117" s="97">
        <f>G118</f>
        <v>14926.98</v>
      </c>
      <c r="H117" s="200">
        <f t="shared" ref="H117:H123" si="10">G117/F117*100</f>
        <v>100</v>
      </c>
    </row>
    <row r="118" spans="1:8">
      <c r="A118" s="147">
        <v>3</v>
      </c>
      <c r="B118" s="300" t="s">
        <v>176</v>
      </c>
      <c r="C118" s="301"/>
      <c r="D118" s="301"/>
      <c r="E118" s="302"/>
      <c r="F118" s="93">
        <f>F119+F122</f>
        <v>14926.98</v>
      </c>
      <c r="G118" s="93">
        <f>G119+G122</f>
        <v>14926.98</v>
      </c>
      <c r="H118" s="200">
        <f t="shared" si="10"/>
        <v>100</v>
      </c>
    </row>
    <row r="119" spans="1:8" ht="12.75" customHeight="1">
      <c r="A119" s="81">
        <v>31</v>
      </c>
      <c r="B119" s="269" t="s">
        <v>30</v>
      </c>
      <c r="C119" s="270"/>
      <c r="D119" s="270"/>
      <c r="E119" s="271"/>
      <c r="F119" s="168">
        <f>F120+F121</f>
        <v>13426.98</v>
      </c>
      <c r="G119" s="168">
        <f>G120+G121</f>
        <v>13426.98</v>
      </c>
      <c r="H119" s="200">
        <f t="shared" si="10"/>
        <v>100</v>
      </c>
    </row>
    <row r="120" spans="1:8">
      <c r="A120" s="148">
        <v>311</v>
      </c>
      <c r="B120" s="297" t="s">
        <v>202</v>
      </c>
      <c r="C120" s="298"/>
      <c r="D120" s="298"/>
      <c r="E120" s="299"/>
      <c r="F120" s="94">
        <v>11524.75</v>
      </c>
      <c r="G120" s="98">
        <v>11524.75</v>
      </c>
      <c r="H120" s="200">
        <f t="shared" si="10"/>
        <v>100</v>
      </c>
    </row>
    <row r="121" spans="1:8" ht="12.75" customHeight="1">
      <c r="A121" s="148">
        <v>313</v>
      </c>
      <c r="B121" s="297" t="s">
        <v>40</v>
      </c>
      <c r="C121" s="298"/>
      <c r="D121" s="298"/>
      <c r="E121" s="299"/>
      <c r="F121" s="94">
        <v>1902.23</v>
      </c>
      <c r="G121" s="98">
        <v>1902.23</v>
      </c>
      <c r="H121" s="200">
        <f t="shared" si="10"/>
        <v>100</v>
      </c>
    </row>
    <row r="122" spans="1:8" ht="12.75" customHeight="1">
      <c r="A122" s="81">
        <v>32</v>
      </c>
      <c r="B122" s="269" t="s">
        <v>43</v>
      </c>
      <c r="C122" s="270"/>
      <c r="D122" s="270"/>
      <c r="E122" s="271"/>
      <c r="F122" s="168">
        <f>F123</f>
        <v>1500</v>
      </c>
      <c r="G122" s="168">
        <f>G123</f>
        <v>1500</v>
      </c>
      <c r="H122" s="200">
        <f t="shared" si="10"/>
        <v>100</v>
      </c>
    </row>
    <row r="123" spans="1:8" ht="12.75" customHeight="1">
      <c r="A123" s="148">
        <v>321</v>
      </c>
      <c r="B123" s="297" t="s">
        <v>203</v>
      </c>
      <c r="C123" s="298"/>
      <c r="D123" s="298"/>
      <c r="E123" s="299"/>
      <c r="F123" s="94">
        <v>1500</v>
      </c>
      <c r="G123" s="98">
        <v>1500</v>
      </c>
      <c r="H123" s="200">
        <f t="shared" si="10"/>
        <v>100</v>
      </c>
    </row>
    <row r="124" spans="1:8">
      <c r="A124" s="52"/>
      <c r="B124" s="321"/>
      <c r="C124" s="322"/>
      <c r="D124" s="322"/>
      <c r="E124" s="323"/>
      <c r="F124" s="94"/>
      <c r="G124" s="98"/>
      <c r="H124" s="200"/>
    </row>
    <row r="125" spans="1:8" ht="18.75" customHeight="1">
      <c r="A125" s="89" t="s">
        <v>151</v>
      </c>
      <c r="B125" s="284" t="s">
        <v>207</v>
      </c>
      <c r="C125" s="285"/>
      <c r="D125" s="285"/>
      <c r="E125" s="286"/>
      <c r="F125" s="172">
        <f>F127</f>
        <v>3983</v>
      </c>
      <c r="G125" s="172">
        <f>G127</f>
        <v>6532.52</v>
      </c>
      <c r="H125" s="200">
        <f t="shared" si="2"/>
        <v>164.01004268139593</v>
      </c>
    </row>
    <row r="126" spans="1:8">
      <c r="A126" s="81">
        <v>3</v>
      </c>
      <c r="B126" s="269" t="s">
        <v>176</v>
      </c>
      <c r="C126" s="270"/>
      <c r="D126" s="270"/>
      <c r="E126" s="271"/>
      <c r="F126" s="168">
        <f>F127+F135</f>
        <v>3983</v>
      </c>
      <c r="G126" s="168">
        <f>G127+G135</f>
        <v>6532.52</v>
      </c>
      <c r="H126" s="200">
        <f t="shared" si="2"/>
        <v>164.01004268139593</v>
      </c>
    </row>
    <row r="127" spans="1:8">
      <c r="A127" s="81">
        <v>32</v>
      </c>
      <c r="B127" s="269" t="s">
        <v>43</v>
      </c>
      <c r="C127" s="270"/>
      <c r="D127" s="270"/>
      <c r="E127" s="271"/>
      <c r="F127" s="170">
        <f>F128</f>
        <v>3983</v>
      </c>
      <c r="G127" s="170">
        <f>G128</f>
        <v>6532.52</v>
      </c>
      <c r="H127" s="200">
        <f t="shared" si="2"/>
        <v>164.01004268139593</v>
      </c>
    </row>
    <row r="128" spans="1:8">
      <c r="A128" s="85">
        <v>323</v>
      </c>
      <c r="B128" s="315" t="s">
        <v>63</v>
      </c>
      <c r="C128" s="298"/>
      <c r="D128" s="298"/>
      <c r="E128" s="316"/>
      <c r="F128" s="171">
        <v>3983</v>
      </c>
      <c r="G128" s="84">
        <v>6532.52</v>
      </c>
      <c r="H128" s="200">
        <f t="shared" si="2"/>
        <v>164.01004268139593</v>
      </c>
    </row>
    <row r="129" spans="1:8">
      <c r="A129" s="320"/>
      <c r="B129" s="320"/>
      <c r="C129" s="320"/>
      <c r="D129" s="320"/>
      <c r="E129" s="320"/>
      <c r="F129" s="320"/>
      <c r="G129" s="320"/>
    </row>
    <row r="130" spans="1:8" ht="17.25" customHeight="1">
      <c r="A130" s="79" t="s">
        <v>253</v>
      </c>
      <c r="B130" s="280" t="s">
        <v>201</v>
      </c>
      <c r="C130" s="281"/>
      <c r="D130" s="281"/>
      <c r="E130" s="282"/>
      <c r="F130" s="80">
        <f>F131+F148+F153+F158+F167+F181+F175</f>
        <v>35904</v>
      </c>
      <c r="G130" s="80">
        <f>G131+G148+G153+G158+G167+G181+G175</f>
        <v>2763.95</v>
      </c>
      <c r="H130" s="200">
        <f t="shared" ref="H130" si="11">G130/F130*100</f>
        <v>7.6981673351158646</v>
      </c>
    </row>
    <row r="131" spans="1:8" ht="17.25" customHeight="1">
      <c r="A131" s="49" t="s">
        <v>235</v>
      </c>
      <c r="B131" s="303" t="s">
        <v>236</v>
      </c>
      <c r="C131" s="304"/>
      <c r="D131" s="304"/>
      <c r="E131" s="305"/>
      <c r="F131" s="93">
        <f t="shared" ref="F131:G133" si="12">F132</f>
        <v>35904</v>
      </c>
      <c r="G131" s="93">
        <f t="shared" si="12"/>
        <v>2763.95</v>
      </c>
      <c r="H131" s="200">
        <f>G131/F131*100</f>
        <v>7.6981673351158646</v>
      </c>
    </row>
    <row r="132" spans="1:8">
      <c r="A132" s="149">
        <v>3</v>
      </c>
      <c r="B132" s="300" t="s">
        <v>176</v>
      </c>
      <c r="C132" s="301"/>
      <c r="D132" s="301"/>
      <c r="E132" s="302"/>
      <c r="F132" s="93">
        <f t="shared" si="12"/>
        <v>35904</v>
      </c>
      <c r="G132" s="93">
        <f t="shared" si="12"/>
        <v>2763.95</v>
      </c>
      <c r="H132" s="200">
        <f>G132/F132*100</f>
        <v>7.6981673351158646</v>
      </c>
    </row>
    <row r="133" spans="1:8">
      <c r="A133" s="81">
        <v>32</v>
      </c>
      <c r="B133" s="269" t="s">
        <v>43</v>
      </c>
      <c r="C133" s="270"/>
      <c r="D133" s="270"/>
      <c r="E133" s="271"/>
      <c r="F133" s="168">
        <f t="shared" si="12"/>
        <v>35904</v>
      </c>
      <c r="G133" s="168">
        <f t="shared" si="12"/>
        <v>2763.95</v>
      </c>
      <c r="H133" s="200">
        <f>G133/F133*100</f>
        <v>7.6981673351158646</v>
      </c>
    </row>
    <row r="134" spans="1:8">
      <c r="A134" s="148">
        <v>323</v>
      </c>
      <c r="B134" s="297" t="s">
        <v>63</v>
      </c>
      <c r="C134" s="298"/>
      <c r="D134" s="298"/>
      <c r="E134" s="299"/>
      <c r="F134" s="94">
        <v>35904</v>
      </c>
      <c r="G134" s="98">
        <v>2763.95</v>
      </c>
      <c r="H134" s="200">
        <f>G134/F134*100</f>
        <v>7.6981673351158646</v>
      </c>
    </row>
  </sheetData>
  <mergeCells count="127">
    <mergeCell ref="A129:G129"/>
    <mergeCell ref="B125:E125"/>
    <mergeCell ref="B124:E124"/>
    <mergeCell ref="B106:E106"/>
    <mergeCell ref="B107:E107"/>
    <mergeCell ref="B102:E102"/>
    <mergeCell ref="B103:E103"/>
    <mergeCell ref="B117:E117"/>
    <mergeCell ref="B118:E118"/>
    <mergeCell ref="B119:E119"/>
    <mergeCell ref="B120:E120"/>
    <mergeCell ref="B121:E121"/>
    <mergeCell ref="B122:E122"/>
    <mergeCell ref="B126:E126"/>
    <mergeCell ref="B128:E128"/>
    <mergeCell ref="B127:E127"/>
    <mergeCell ref="B134:E134"/>
    <mergeCell ref="B132:E132"/>
    <mergeCell ref="B109:E109"/>
    <mergeCell ref="B110:E110"/>
    <mergeCell ref="B112:E112"/>
    <mergeCell ref="B113:E113"/>
    <mergeCell ref="B115:E115"/>
    <mergeCell ref="B71:E71"/>
    <mergeCell ref="B69:E69"/>
    <mergeCell ref="B70:E70"/>
    <mergeCell ref="B111:E111"/>
    <mergeCell ref="B114:E114"/>
    <mergeCell ref="B72:E72"/>
    <mergeCell ref="B73:E73"/>
    <mergeCell ref="B75:E75"/>
    <mergeCell ref="B78:E78"/>
    <mergeCell ref="B123:E123"/>
    <mergeCell ref="B100:E100"/>
    <mergeCell ref="B101:E101"/>
    <mergeCell ref="B104:E104"/>
    <mergeCell ref="B105:E105"/>
    <mergeCell ref="B133:E133"/>
    <mergeCell ref="B131:E131"/>
    <mergeCell ref="B130:E130"/>
    <mergeCell ref="B26:E26"/>
    <mergeCell ref="B27:E27"/>
    <mergeCell ref="B28:E28"/>
    <mergeCell ref="B29:E29"/>
    <mergeCell ref="B23:E23"/>
    <mergeCell ref="B24:E24"/>
    <mergeCell ref="B19:E19"/>
    <mergeCell ref="B20:E20"/>
    <mergeCell ref="B21:E21"/>
    <mergeCell ref="B22:E22"/>
    <mergeCell ref="B99:E99"/>
    <mergeCell ref="B85:E85"/>
    <mergeCell ref="A81:G81"/>
    <mergeCell ref="B96:E96"/>
    <mergeCell ref="B97:E97"/>
    <mergeCell ref="B98:E98"/>
    <mergeCell ref="B94:E94"/>
    <mergeCell ref="B30:E30"/>
    <mergeCell ref="B41:E41"/>
    <mergeCell ref="B42:E42"/>
    <mergeCell ref="B43:E43"/>
    <mergeCell ref="B58:E58"/>
    <mergeCell ref="B61:E61"/>
    <mergeCell ref="B62:E62"/>
    <mergeCell ref="B63:E63"/>
    <mergeCell ref="B51:E51"/>
    <mergeCell ref="B40:E40"/>
    <mergeCell ref="B34:E34"/>
    <mergeCell ref="B35:E35"/>
    <mergeCell ref="B36:E36"/>
    <mergeCell ref="B37:E37"/>
    <mergeCell ref="B38:E38"/>
    <mergeCell ref="B39:E39"/>
    <mergeCell ref="B68:E68"/>
    <mergeCell ref="C1:F1"/>
    <mergeCell ref="B3:E3"/>
    <mergeCell ref="B25:E25"/>
    <mergeCell ref="B18:E18"/>
    <mergeCell ref="B2:E2"/>
    <mergeCell ref="B4:E4"/>
    <mergeCell ref="B5:E5"/>
    <mergeCell ref="B11:E11"/>
    <mergeCell ref="B12:E12"/>
    <mergeCell ref="B13:E13"/>
    <mergeCell ref="B14:E14"/>
    <mergeCell ref="B6:E6"/>
    <mergeCell ref="B7:E7"/>
    <mergeCell ref="B8:E8"/>
    <mergeCell ref="B10:E10"/>
    <mergeCell ref="B15:E15"/>
    <mergeCell ref="B16:E16"/>
    <mergeCell ref="B17:E17"/>
    <mergeCell ref="B89:E89"/>
    <mergeCell ref="B90:E90"/>
    <mergeCell ref="B91:E91"/>
    <mergeCell ref="B92:E92"/>
    <mergeCell ref="B93:E93"/>
    <mergeCell ref="B77:E77"/>
    <mergeCell ref="B79:E79"/>
    <mergeCell ref="B80:E80"/>
    <mergeCell ref="B87:E87"/>
    <mergeCell ref="B82:E82"/>
    <mergeCell ref="B83:E83"/>
    <mergeCell ref="B74:E74"/>
    <mergeCell ref="B88:E88"/>
    <mergeCell ref="B55:E55"/>
    <mergeCell ref="B44:E44"/>
    <mergeCell ref="B45:E45"/>
    <mergeCell ref="B31:E31"/>
    <mergeCell ref="B32:E32"/>
    <mergeCell ref="B33:E33"/>
    <mergeCell ref="B46:E46"/>
    <mergeCell ref="B84:E84"/>
    <mergeCell ref="B53:E53"/>
    <mergeCell ref="B54:E54"/>
    <mergeCell ref="B57:E57"/>
    <mergeCell ref="B47:E47"/>
    <mergeCell ref="B48:E48"/>
    <mergeCell ref="B49:E49"/>
    <mergeCell ref="B50:E50"/>
    <mergeCell ref="B56:E56"/>
    <mergeCell ref="B59:E59"/>
    <mergeCell ref="B60:E60"/>
    <mergeCell ref="B64:E64"/>
    <mergeCell ref="B65:E65"/>
    <mergeCell ref="B66:E66"/>
    <mergeCell ref="B67:E67"/>
  </mergeCells>
  <pageMargins left="0.51181102362204722" right="0.51181102362204722" top="0.74803149606299213" bottom="0.7480314960629921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Opći dio</vt:lpstr>
      <vt:lpstr>Prihodi i rashodi prema ekon.kl</vt:lpstr>
      <vt:lpstr>Prihodi i rashodi izvori</vt:lpstr>
      <vt:lpstr>Račun financ.ekon.klas.</vt:lpstr>
      <vt:lpstr>Posebni dio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Mirjana Stanišak</cp:lastModifiedBy>
  <cp:lastPrinted>2023-07-12T09:40:16Z</cp:lastPrinted>
  <dcterms:created xsi:type="dcterms:W3CDTF">2023-01-31T17:41:16Z</dcterms:created>
  <dcterms:modified xsi:type="dcterms:W3CDTF">2023-07-25T05:38:49Z</dcterms:modified>
</cp:coreProperties>
</file>